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bY4LchHFmEUbJirA1yIzApj2/loUgD8/X+1MFry8por+bfSMTmVvNX0dXHu6ha3W1OBcQ2FBnX3Ln2upl1I4nQ==" workbookSaltValue="YNSBigKUNHtP35iEGPEJ9w==" workbookSpinCount="100000" lockStructure="1"/>
  <bookViews>
    <workbookView xWindow="0" yWindow="0" windowWidth="19200" windowHeight="6030"/>
  </bookViews>
  <sheets>
    <sheet name="Calcul scores" sheetId="13" r:id="rId1"/>
    <sheet name="Sortie graphique 1" sheetId="15" r:id="rId2"/>
    <sheet name="Sortie graphique 2" sheetId="14" r:id="rId3"/>
    <sheet name="Menu déroulant" sheetId="16" state="hidden" r:id="rId4"/>
    <sheet name="Liste de critères" sheetId="8" state="hidden" r:id="rId5"/>
  </sheets>
  <definedNames>
    <definedName name="_xlnm._FilterDatabase" localSheetId="0" hidden="1">'Calcul scores'!$A$5:$H$166</definedName>
    <definedName name="_xlnm._FilterDatabase" localSheetId="3" hidden="1">'Menu déroulant'!$A$1:$C$132</definedName>
    <definedName name="_Toc75427791" localSheetId="0">'Calcul scores'!$C$160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 i="13" l="1"/>
  <c r="F164" i="13"/>
  <c r="F165" i="13"/>
  <c r="F166" i="13"/>
  <c r="G129" i="13"/>
  <c r="G127" i="13"/>
  <c r="G128" i="13"/>
  <c r="G126" i="13"/>
  <c r="G123" i="13"/>
  <c r="G118" i="13"/>
  <c r="G117" i="13"/>
  <c r="G115" i="13"/>
  <c r="G113" i="13"/>
  <c r="G109" i="13"/>
  <c r="G107"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2" i="13"/>
  <c r="G50" i="13"/>
  <c r="G49" i="13"/>
  <c r="G46" i="13"/>
  <c r="G45" i="13"/>
  <c r="G42" i="13"/>
  <c r="G41" i="13"/>
  <c r="G38" i="13"/>
  <c r="G37" i="13"/>
  <c r="G36" i="13"/>
  <c r="G33" i="13"/>
  <c r="G32" i="13"/>
  <c r="G31" i="13"/>
  <c r="G28" i="13"/>
  <c r="G27" i="13"/>
  <c r="G25" i="13"/>
  <c r="G22" i="13"/>
  <c r="G20" i="13"/>
  <c r="G19" i="13"/>
  <c r="G16" i="13"/>
  <c r="G15" i="13"/>
  <c r="G10" i="13"/>
  <c r="G9" i="13"/>
  <c r="G12" i="13"/>
  <c r="C17" i="15"/>
  <c r="H11" i="14"/>
  <c r="C15" i="15"/>
  <c r="C14" i="15"/>
  <c r="G120" i="13"/>
  <c r="F120" i="13"/>
  <c r="G121" i="13" l="1"/>
  <c r="G166" i="13"/>
  <c r="G165" i="13"/>
  <c r="G164" i="13"/>
  <c r="G163" i="13"/>
  <c r="G162" i="13"/>
  <c r="G161" i="13"/>
  <c r="G160" i="13"/>
  <c r="G159" i="13"/>
  <c r="G158" i="13"/>
  <c r="G157" i="13"/>
  <c r="G156" i="13"/>
  <c r="G155" i="13"/>
  <c r="G154" i="13"/>
  <c r="G153" i="13"/>
  <c r="G152" i="13"/>
  <c r="G151" i="13"/>
  <c r="G150" i="13"/>
  <c r="G147" i="13" l="1"/>
  <c r="G146" i="13"/>
  <c r="G145" i="13"/>
  <c r="G144" i="13"/>
  <c r="G143" i="13"/>
  <c r="G142" i="13"/>
  <c r="G141" i="13"/>
  <c r="G140" i="13"/>
  <c r="G139" i="13"/>
  <c r="G138" i="13"/>
  <c r="G137" i="13"/>
  <c r="G136" i="13"/>
  <c r="G135" i="13"/>
  <c r="G134" i="13"/>
  <c r="G133" i="13"/>
  <c r="G132" i="13"/>
  <c r="G104" i="13"/>
  <c r="G103" i="13"/>
  <c r="G102" i="13"/>
  <c r="G101" i="13"/>
  <c r="G100" i="13"/>
  <c r="G99" i="13"/>
  <c r="G98" i="13"/>
  <c r="G97" i="13"/>
  <c r="G96" i="13"/>
  <c r="G95" i="13"/>
  <c r="G94" i="13"/>
  <c r="G93" i="13"/>
  <c r="G92" i="13"/>
  <c r="G91" i="13"/>
  <c r="G90" i="13"/>
  <c r="G89" i="13"/>
  <c r="G88" i="13"/>
  <c r="G87" i="13"/>
  <c r="G86" i="13"/>
  <c r="G85" i="13"/>
  <c r="C6" i="15" l="1"/>
  <c r="G122" i="13" l="1"/>
  <c r="G111" i="13"/>
  <c r="C8" i="15"/>
  <c r="C5" i="15"/>
  <c r="F128" i="13" l="1"/>
  <c r="F127" i="13"/>
  <c r="F126" i="13"/>
  <c r="F76" i="13"/>
  <c r="F79" i="13"/>
  <c r="F78" i="13"/>
  <c r="F77" i="13"/>
  <c r="F75" i="13"/>
  <c r="F74" i="13"/>
  <c r="F73" i="13"/>
  <c r="F72" i="13"/>
  <c r="F71" i="13"/>
  <c r="F70" i="13"/>
  <c r="F69" i="13"/>
  <c r="F68" i="13"/>
  <c r="F67" i="13"/>
  <c r="F66" i="13"/>
  <c r="F65" i="13"/>
  <c r="F64" i="13"/>
  <c r="F63" i="13"/>
  <c r="F62" i="13"/>
  <c r="F61" i="13"/>
  <c r="F60" i="13"/>
  <c r="F59" i="13"/>
  <c r="F58" i="13"/>
  <c r="F57" i="13"/>
  <c r="F56" i="13"/>
  <c r="F52" i="13"/>
  <c r="G51" i="13"/>
  <c r="G47" i="13"/>
  <c r="F36" i="13"/>
  <c r="G21" i="13"/>
  <c r="B17" i="15"/>
  <c r="B16" i="15"/>
  <c r="B15" i="15"/>
  <c r="B14" i="15"/>
  <c r="B13" i="15"/>
  <c r="B12" i="15"/>
  <c r="B11" i="15"/>
  <c r="B10" i="15"/>
  <c r="B9" i="15"/>
  <c r="B8" i="15"/>
  <c r="B7" i="15"/>
  <c r="B6" i="15"/>
  <c r="B5" i="15"/>
  <c r="G17" i="13" l="1"/>
  <c r="F21" i="13"/>
  <c r="F20" i="13"/>
  <c r="F17" i="13"/>
  <c r="F16" i="13"/>
  <c r="G43" i="13" l="1"/>
  <c r="F33" i="13"/>
  <c r="F32" i="13"/>
  <c r="F31" i="13"/>
  <c r="G26" i="13"/>
  <c r="F19" i="13"/>
  <c r="F15" i="13"/>
  <c r="G13" i="13"/>
  <c r="G11" i="13"/>
  <c r="D8" i="15" l="1"/>
  <c r="C16" i="15"/>
  <c r="C13" i="15"/>
  <c r="C12" i="15"/>
  <c r="F113" i="13"/>
  <c r="F111" i="13"/>
  <c r="F109" i="13"/>
  <c r="F107" i="13"/>
  <c r="F86" i="13"/>
  <c r="F87" i="13"/>
  <c r="F88" i="13"/>
  <c r="F89" i="13"/>
  <c r="F90" i="13"/>
  <c r="F91" i="13"/>
  <c r="F92" i="13"/>
  <c r="F93" i="13"/>
  <c r="F94" i="13"/>
  <c r="F95" i="13"/>
  <c r="F96" i="13"/>
  <c r="F97" i="13"/>
  <c r="F98" i="13"/>
  <c r="F99" i="13"/>
  <c r="F100" i="13"/>
  <c r="F101" i="13"/>
  <c r="F102" i="13"/>
  <c r="F103" i="13"/>
  <c r="F104" i="13"/>
  <c r="F85" i="13"/>
  <c r="F80" i="13"/>
  <c r="F81" i="13"/>
  <c r="F82" i="13"/>
  <c r="F83" i="13"/>
  <c r="F55" i="13"/>
  <c r="C11" i="15"/>
  <c r="F162" i="13"/>
  <c r="F153" i="13"/>
  <c r="F152" i="13"/>
  <c r="F151" i="13"/>
  <c r="F156" i="13"/>
  <c r="F155" i="13"/>
  <c r="F22" i="13"/>
  <c r="F139" i="13"/>
  <c r="F147" i="13"/>
  <c r="F146" i="13"/>
  <c r="F145" i="13"/>
  <c r="F144" i="13"/>
  <c r="F142" i="13"/>
  <c r="F143" i="13"/>
  <c r="F141" i="13"/>
  <c r="F140" i="13"/>
  <c r="F138" i="13"/>
  <c r="F137" i="13"/>
  <c r="F136" i="13"/>
  <c r="F135" i="13"/>
  <c r="F134" i="13"/>
  <c r="F133" i="13"/>
  <c r="F132" i="13"/>
  <c r="F118" i="13"/>
  <c r="F117" i="13"/>
  <c r="F51" i="13"/>
  <c r="F50" i="13"/>
  <c r="F49" i="13"/>
  <c r="F47" i="13"/>
  <c r="F46" i="13"/>
  <c r="F45" i="13"/>
  <c r="F43" i="13"/>
  <c r="F42" i="13"/>
  <c r="F41" i="13"/>
  <c r="F27" i="13"/>
  <c r="F25" i="13"/>
  <c r="F26" i="13"/>
  <c r="F12" i="13"/>
  <c r="F9" i="13"/>
  <c r="F10" i="13"/>
  <c r="F11" i="13"/>
  <c r="D16" i="15" l="1"/>
  <c r="D12" i="15"/>
  <c r="K16" i="15"/>
  <c r="K5" i="15"/>
  <c r="K7" i="15"/>
  <c r="K8" i="15"/>
  <c r="K9" i="15"/>
  <c r="K10" i="15"/>
  <c r="K11" i="15"/>
  <c r="K12" i="15"/>
  <c r="K13" i="15"/>
  <c r="K14" i="15"/>
  <c r="K15" i="15"/>
  <c r="K17" i="15"/>
  <c r="K6" i="15"/>
  <c r="F161" i="13" l="1"/>
  <c r="F160" i="13"/>
  <c r="F159" i="13"/>
  <c r="F158" i="13"/>
  <c r="F150" i="13"/>
  <c r="F129" i="13"/>
  <c r="F123" i="13"/>
  <c r="F122" i="13"/>
  <c r="F121" i="13"/>
  <c r="F115" i="13"/>
  <c r="D13" i="15" s="1"/>
  <c r="F157" i="13"/>
  <c r="F154" i="13"/>
  <c r="F38" i="13"/>
  <c r="F37" i="13"/>
  <c r="F28" i="13"/>
  <c r="F13" i="13"/>
  <c r="D6" i="15" s="1"/>
  <c r="D17" i="15" l="1"/>
  <c r="D14" i="15"/>
  <c r="E26" i="15"/>
  <c r="D5" i="15"/>
  <c r="D11" i="15"/>
  <c r="D15" i="15"/>
  <c r="D9" i="15"/>
  <c r="C7" i="15"/>
  <c r="C9" i="15"/>
  <c r="D10" i="15"/>
  <c r="C10" i="15"/>
  <c r="D7" i="15"/>
  <c r="D26" i="15" l="1"/>
  <c r="E12" i="15"/>
  <c r="F12" i="15" s="1"/>
  <c r="E16" i="15"/>
  <c r="F16" i="15" s="1"/>
  <c r="E14" i="15"/>
  <c r="F14" i="15" s="1"/>
  <c r="E15" i="15"/>
  <c r="F15" i="15" s="1"/>
  <c r="E6" i="15"/>
  <c r="F6" i="15" s="1"/>
  <c r="E5" i="15"/>
  <c r="F5" i="15" s="1"/>
  <c r="E8" i="15"/>
  <c r="F8" i="15" s="1"/>
  <c r="E7" i="15"/>
  <c r="F7" i="15" s="1"/>
  <c r="E13" i="15"/>
  <c r="F13" i="15" s="1"/>
  <c r="E11" i="15"/>
  <c r="F11" i="15" s="1"/>
  <c r="E10" i="15"/>
  <c r="F10" i="15" s="1"/>
  <c r="E17" i="15"/>
  <c r="F17" i="15" s="1"/>
  <c r="E9" i="15"/>
  <c r="F9" i="15" s="1"/>
  <c r="H8" i="14"/>
  <c r="I9" i="14"/>
  <c r="I13" i="14"/>
  <c r="H13" i="14"/>
  <c r="I10" i="14"/>
  <c r="I12" i="14"/>
  <c r="H10" i="14"/>
  <c r="H12" i="14"/>
  <c r="I15" i="14"/>
  <c r="I14" i="14"/>
  <c r="H15" i="14"/>
  <c r="H14" i="14"/>
  <c r="H9" i="14"/>
  <c r="I8" i="14"/>
  <c r="I11" i="14"/>
  <c r="J9" i="14" l="1"/>
  <c r="J10" i="14"/>
  <c r="J13" i="14"/>
  <c r="J14" i="14"/>
  <c r="J15" i="14"/>
  <c r="J11" i="14"/>
  <c r="J12" i="14"/>
  <c r="J8" i="14"/>
</calcChain>
</file>

<file path=xl/comments1.xml><?xml version="1.0" encoding="utf-8"?>
<comments xmlns="http://schemas.openxmlformats.org/spreadsheetml/2006/main">
  <authors>
    <author>Auteur</author>
  </authors>
  <commentList>
    <comment ref="D4" authorId="0" shapeId="0">
      <text>
        <r>
          <rPr>
            <b/>
            <sz val="9"/>
            <color indexed="81"/>
            <rFont val="Tahoma"/>
            <family val="2"/>
          </rPr>
          <t>Auteur:</t>
        </r>
        <r>
          <rPr>
            <sz val="9"/>
            <color indexed="81"/>
            <rFont val="Tahoma"/>
            <family val="2"/>
          </rPr>
          <t xml:space="preserve">
Ne pas compter les SO</t>
        </r>
      </text>
    </comment>
  </commentList>
</comments>
</file>

<file path=xl/comments2.xml><?xml version="1.0" encoding="utf-8"?>
<comments xmlns="http://schemas.openxmlformats.org/spreadsheetml/2006/main">
  <authors>
    <author>Auteur</author>
  </authors>
  <commentList>
    <comment ref="C28" authorId="0" shapeId="0">
      <text>
        <r>
          <rPr>
            <b/>
            <sz val="9"/>
            <color indexed="81"/>
            <rFont val="Tahoma"/>
            <family val="2"/>
          </rPr>
          <t>Auteur:</t>
        </r>
        <r>
          <rPr>
            <sz val="9"/>
            <color indexed="81"/>
            <rFont val="Tahoma"/>
            <family val="2"/>
          </rPr>
          <t xml:space="preserve">
Ne faudrait-il pas parler des acteurs de la LAV plutôt que des PP ?</t>
        </r>
      </text>
    </comment>
  </commentList>
</comments>
</file>

<file path=xl/sharedStrings.xml><?xml version="1.0" encoding="utf-8"?>
<sst xmlns="http://schemas.openxmlformats.org/spreadsheetml/2006/main" count="1014" uniqueCount="548">
  <si>
    <t>Sections et questions</t>
  </si>
  <si>
    <t>Acceptabilité</t>
  </si>
  <si>
    <t>Pertinence</t>
  </si>
  <si>
    <t>Flexibilité</t>
  </si>
  <si>
    <t>Efficacité</t>
  </si>
  <si>
    <t>Section 2.D : Surveillance intégrée</t>
  </si>
  <si>
    <t>Section 2.D.1 : Surveillance entomologique</t>
  </si>
  <si>
    <t>Faisabilité</t>
  </si>
  <si>
    <t>Impact</t>
  </si>
  <si>
    <t>Cohérence ext</t>
  </si>
  <si>
    <t>Cohérence int</t>
  </si>
  <si>
    <t>1.1</t>
  </si>
  <si>
    <t>1.2</t>
  </si>
  <si>
    <t>1.3</t>
  </si>
  <si>
    <t>1.4</t>
  </si>
  <si>
    <t>1.5</t>
  </si>
  <si>
    <t>1.6</t>
  </si>
  <si>
    <t>1.7</t>
  </si>
  <si>
    <t>1.8</t>
  </si>
  <si>
    <t>2.1</t>
  </si>
  <si>
    <t>2.2</t>
  </si>
  <si>
    <t>2.3</t>
  </si>
  <si>
    <t>2.4</t>
  </si>
  <si>
    <t>2.5</t>
  </si>
  <si>
    <t>2.6</t>
  </si>
  <si>
    <t>2.7</t>
  </si>
  <si>
    <t>2.8</t>
  </si>
  <si>
    <t>2.9</t>
  </si>
  <si>
    <t>2.10</t>
  </si>
  <si>
    <t>2.11</t>
  </si>
  <si>
    <t>2.12</t>
  </si>
  <si>
    <t>2.13</t>
  </si>
  <si>
    <t>2.14</t>
  </si>
  <si>
    <t>2.15</t>
  </si>
  <si>
    <t>2.16</t>
  </si>
  <si>
    <t>2.17</t>
  </si>
  <si>
    <t>2.18</t>
  </si>
  <si>
    <t>2.19</t>
  </si>
  <si>
    <t>2.20</t>
  </si>
  <si>
    <t>2.21</t>
  </si>
  <si>
    <t>2.22</t>
  </si>
  <si>
    <t>2.23</t>
  </si>
  <si>
    <t>3.1</t>
  </si>
  <si>
    <t>Section 2.A : Programmation, réalisation et suivi des actions mises en œuvre</t>
  </si>
  <si>
    <t>SO</t>
  </si>
  <si>
    <t>Critère</t>
  </si>
  <si>
    <t>Score</t>
  </si>
  <si>
    <t>Section</t>
  </si>
  <si>
    <t>% de satisfaction du critère</t>
  </si>
  <si>
    <t>Calcul des scores</t>
  </si>
  <si>
    <t>Tot max</t>
  </si>
  <si>
    <t>Section 1 : Objectifs et pilotage de la LAV</t>
  </si>
  <si>
    <t>guide EvLAV</t>
  </si>
  <si>
    <t>Section 1.A : Pilotage et définition des objectifs de la LAV</t>
  </si>
  <si>
    <t>Existe-t-il un comité de pilotage* de la LAV ?</t>
  </si>
  <si>
    <t>Existe-t-il un comité scientifique et technique* de la LAV ?</t>
  </si>
  <si>
    <t>Existe-t-il des indicateurs de performance permettant de piloter la stratégie de LAV ?</t>
  </si>
  <si>
    <t>Les attentes des principales parties-prenantes* vis-à-vis de la LAV sont-elles identifiées et prises en compte dans la stratégie de LAV ?</t>
  </si>
  <si>
    <t>Section 2 : Mise en œuvre de la LAV</t>
  </si>
  <si>
    <t>Les activités de surveillance épidémiologique humaine sont-elles adaptées en fonction des résultats de la surveillance entomologique et/ou animale ?</t>
  </si>
  <si>
    <t>Les activités de surveillance épidémiologique animale sont-elles adaptées en fonction des résultats de la surveillance épidémiologique humaine et/ou entomologique ?</t>
  </si>
  <si>
    <t>Section 2.D.4 : Suivi socio-comportemental des populations humaines</t>
  </si>
  <si>
    <t>Section 2.D.5 : Surveillance des résistances du vecteur considéré aux biocides</t>
  </si>
  <si>
    <t>La nature des interventions de LAV évolue-t-elle dans le temps pour prendre en compte les évolutions contextuelles ?</t>
  </si>
  <si>
    <t xml:space="preserve">Une protection des intervenants de LAV et/ou de démoustication vis-à-vis des risques professionnels est-elle mise en œuvre ? </t>
  </si>
  <si>
    <t>Les résultats de la surveillance entomologique active* sont-ils utilisés pour évaluer et ajuster la LAV ?</t>
  </si>
  <si>
    <t>Les résultats de la surveillance épidémiologique humaine sont-ils utilisés pour évaluer et ajuster la stratégie de LAV ?</t>
  </si>
  <si>
    <t>Un suivi des résistances du vecteur considéré aux biocides* est-il réalisé pour la ou les différentes espèces visées par la LAV ?</t>
  </si>
  <si>
    <t>Les résultats de la surveillance épidémiologique humaine sont-ils utilisés pour évaluer et ajuster la LAV ?</t>
  </si>
  <si>
    <t>Les résultats du suivi socio-comportemental* sont-ils utilisés pour évaluer et ajuster la LAV ?</t>
  </si>
  <si>
    <t>Les résultats de la surveillance des résistances aux biocides sont-ils utilisés pour évaluer et ajuster la stratégie de LAV ?</t>
  </si>
  <si>
    <t>Les effets éventuels des expositions professionnelles et des conditions de travail sur la santé des acteurs de terrain en charge des interventions de LAV sont-ils surveillés ?</t>
  </si>
  <si>
    <t>Score obtenu</t>
  </si>
  <si>
    <r>
      <t>Efficacité</t>
    </r>
    <r>
      <rPr>
        <sz val="11"/>
        <color theme="1"/>
        <rFont val="Calibri"/>
        <family val="2"/>
        <scheme val="minor"/>
      </rPr>
      <t xml:space="preserve"> : l’efficacité décrit la réalisation des objectifs. C’est la mesure de l'adéquation entre les objectifs fixés au départ et les résultats atteints (d’où l’importance d’avoir des objectifs clairs au départ). </t>
    </r>
  </si>
  <si>
    <r>
      <t xml:space="preserve">Cohérence interne </t>
    </r>
    <r>
      <rPr>
        <sz val="11"/>
        <color theme="1"/>
        <rFont val="Calibri"/>
        <family val="2"/>
        <scheme val="minor"/>
      </rPr>
      <t>: cohérence entre différentes actions de la stratégie, entre des impacts à différentes échelles de temps.</t>
    </r>
  </si>
  <si>
    <r>
      <t>Faisabilité</t>
    </r>
    <r>
      <rPr>
        <sz val="11"/>
        <color theme="1"/>
        <rFont val="Calibri"/>
        <family val="2"/>
        <scheme val="minor"/>
      </rPr>
      <t xml:space="preserve"> : les objectifs de la stratégie sont-ils réellement atteignables en tenant compte du contexte, des moyens ainsi que des objectifs prévus ?</t>
    </r>
  </si>
  <si>
    <r>
      <rPr>
        <b/>
        <sz val="11"/>
        <color theme="1"/>
        <rFont val="Calibri"/>
        <family val="2"/>
        <scheme val="minor"/>
      </rPr>
      <t>Flexibilité</t>
    </r>
    <r>
      <rPr>
        <sz val="11"/>
        <color theme="1"/>
        <rFont val="Calibri"/>
        <family val="2"/>
        <scheme val="minor"/>
      </rPr>
      <t xml:space="preserve"> : Capacité d'adaptation du dispositif dans le temps et à un instant donné. Critère lié à la résilience du système (résilience inclut la flexibilité et la durabilité/viabilité.) 
'--&gt; Aspect One Health ?
Viabilité environnementale, financière &amp; humaine.</t>
    </r>
  </si>
  <si>
    <r>
      <t>Pertinence</t>
    </r>
    <r>
      <rPr>
        <sz val="11"/>
        <color theme="1"/>
        <rFont val="Calibri"/>
        <family val="2"/>
        <scheme val="minor"/>
      </rPr>
      <t xml:space="preserve"> : Mesure selon laquelle les objectifs de l’action correspondent aux attentes des bénéficiaires et aux besoins du territoire (adaptés au contexte local). (Faut-il lutter contre les vecteurs ?)</t>
    </r>
  </si>
  <si>
    <r>
      <t>Acceptabilité</t>
    </r>
    <r>
      <rPr>
        <sz val="11"/>
        <color rgb="FF000000"/>
        <rFont val="Calibri"/>
        <family val="2"/>
        <scheme val="minor"/>
      </rPr>
      <t xml:space="preserve"> : la stratégie est-elle acceptée par la population cible ?</t>
    </r>
  </si>
  <si>
    <r>
      <t>Cohérence externe ou complémentarité</t>
    </r>
    <r>
      <rPr>
        <sz val="11"/>
        <color theme="1"/>
        <rFont val="Calibri"/>
        <family val="2"/>
        <scheme val="minor"/>
      </rPr>
      <t xml:space="preserve"> : est-ce que la stratégie/le programme répond effectivement à un besoin, combien de structures sont attelées à y répondre ? Ces structures sont-elles complémentaires ou en situation de concurrence ?</t>
    </r>
  </si>
  <si>
    <t xml:space="preserve">Sortie graphique 1 : Analyse synthétique par section fonctionnelle </t>
  </si>
  <si>
    <t>% d'atteinte de l'objectif de la section</t>
  </si>
  <si>
    <t>% d'atteinte</t>
  </si>
  <si>
    <t>% d'atteinte de l'objectif de la sous-section</t>
  </si>
  <si>
    <t>Sortie graphique 2 : Analyse en toile d’araignée selon 8 attributs</t>
  </si>
  <si>
    <t>1.1.1</t>
  </si>
  <si>
    <t xml:space="preserve">Les objectifs de la stratégie de LAV sont en adéquation avec les besoins du territoire </t>
  </si>
  <si>
    <t>1.1.2</t>
  </si>
  <si>
    <t>1.1.3</t>
  </si>
  <si>
    <t>La stratégie de LAV est proactive</t>
  </si>
  <si>
    <t>Les objectifs de la stratégie de LAV sont-ils atteignables ?</t>
  </si>
  <si>
    <t>Existe-t-il une politique qualité de la LAV et est-elle mise en œuvre de manière satisfaisante ?</t>
  </si>
  <si>
    <t>Existe-t-il un agent responsable de l’animation et de la coordination interne de la mise en œuvre et du suivi des actions de LAV au sein de l’entité pilote ?</t>
  </si>
  <si>
    <t>Les actions réalisées sont-elles en adéquation avec les objectifs poursuivis dans la stratégie de LAV ?</t>
  </si>
  <si>
    <t>2.4.1</t>
  </si>
  <si>
    <t>2.4.2</t>
  </si>
  <si>
    <t>2.4.3</t>
  </si>
  <si>
    <t>2.5.1</t>
  </si>
  <si>
    <t>2.5.2</t>
  </si>
  <si>
    <t>2.5.3</t>
  </si>
  <si>
    <t>Une stratégie de communication grand public* est-elle définie, planifiée et mise en œuvre ?</t>
  </si>
  <si>
    <t xml:space="preserve">Une stratégie de communication grand public* est effectivement mise en œuvre </t>
  </si>
  <si>
    <t xml:space="preserve">La communication grand public* est proactive </t>
  </si>
  <si>
    <t xml:space="preserve">Les actions de communication grand public* sont bien adaptées au contexte territorial </t>
  </si>
  <si>
    <t>2.6.1</t>
  </si>
  <si>
    <t>2.6.2</t>
  </si>
  <si>
    <t>2.6.3</t>
  </si>
  <si>
    <t>Une stratégie de de mobilisation sociale* est-elle définie, planifiée et mise en œuvre ?</t>
  </si>
  <si>
    <t xml:space="preserve">La mobilisation sociale* est proactive </t>
  </si>
  <si>
    <t xml:space="preserve">Les actions de mobilisation sociale* sont bien adaptées au contexte territorial </t>
  </si>
  <si>
    <t>Une stratégie de mobilisation sociale* est effectivement mise en œuvre</t>
  </si>
  <si>
    <t>Le type d’acteurs mobilisés pour la mobilisation sociale* est-il de nature à répondre aux besoins du territoire en termes de LAV ?</t>
  </si>
  <si>
    <t>Pilote de la LAV</t>
  </si>
  <si>
    <t>Opérateur de LAV</t>
  </si>
  <si>
    <t>Acteur de la surveillance épidémiologique</t>
  </si>
  <si>
    <t>Acteur de la mobilisation sociale</t>
  </si>
  <si>
    <t>Acteur de la communication externe</t>
  </si>
  <si>
    <t>Associations</t>
  </si>
  <si>
    <t>Préfecture</t>
  </si>
  <si>
    <t>Renforts exceptionnels</t>
  </si>
  <si>
    <t>Collectivités</t>
  </si>
  <si>
    <t>Opérateur de démoustication</t>
  </si>
  <si>
    <t>DRAAF</t>
  </si>
  <si>
    <t>DREAL</t>
  </si>
  <si>
    <t>Apiculteurs</t>
  </si>
  <si>
    <t>Entreprises privées (tourisme…)</t>
  </si>
  <si>
    <t>Centre anti-poison &amp; toxicovigilance</t>
  </si>
  <si>
    <t>Professionnels de santé</t>
  </si>
  <si>
    <t>Ports et aéroports</t>
  </si>
  <si>
    <t>Autre ?</t>
  </si>
  <si>
    <t>Les modalités de collaboration intra et intersectorielle* entre les différents acteurs de la LAV et les acteurs impliqués évoluent-elles dans le temps pour prendre en compte les (éventuelles) évolutions contextuelles ?</t>
  </si>
  <si>
    <t>La surveillance entomologique active* est-elle menée de manière efficace pour répondre aux objectifs poursuivis dans la stratégie de LAV ?</t>
  </si>
  <si>
    <t>La surveillance épidémiologique des cas humains est-elle menée de manière efficace pour répondre aux objectifs poursuivis dans la stratégie de LAV ?</t>
  </si>
  <si>
    <t>La surveillance épidémiologique des populations animales jouant un rôle dans le cycle épidémiologique de la maladie vectorielle zoonotique concernée est-elle menée de manière efficace pour répondre aux objectifs poursuivis dans la stratégie de LAV ?</t>
  </si>
  <si>
    <t>Section 2.D.6 : Surveillance des effets non-intentionnels de la LAV</t>
  </si>
  <si>
    <t xml:space="preserve">Les éventuels effets non-intentionnels de la LAV sur l’environnement et la biodiversité sont-ils surveillés ? </t>
  </si>
  <si>
    <t xml:space="preserve">Les interventions de LAV autour des cas sont-elles menées de manière appropriée pour répondre aux objectifs de la stratégie de LAV ? </t>
  </si>
  <si>
    <t>Section 2.G : Moyens humains, matériels et/ou financiers alloués à la LAV</t>
  </si>
  <si>
    <t>Les moyens humains, matériels et/ou financiers alloués à la LAV sont-ils suffisants pour atteindre les objectifs de la stratégie de LAV ?</t>
  </si>
  <si>
    <t>Pilotage de la LAV</t>
  </si>
  <si>
    <t>Animation</t>
  </si>
  <si>
    <t>Communication interne</t>
  </si>
  <si>
    <t>Communication externe</t>
  </si>
  <si>
    <t>Mobilisation sociale</t>
  </si>
  <si>
    <t>Surveillance entomologique</t>
  </si>
  <si>
    <t>Surveillance épidémiologique humaine</t>
  </si>
  <si>
    <t>Surveillance épidémiologique animale</t>
  </si>
  <si>
    <t>Surveillance des résistances aux insecticides</t>
  </si>
  <si>
    <t>Suivi des comportements</t>
  </si>
  <si>
    <t>Surveillance des impacts non intentionnels sur l'environnement et la biodiversité</t>
  </si>
  <si>
    <t>Surveillance des impacts non intentionnels sur la santé des travailleurs</t>
  </si>
  <si>
    <t>Traitements autour des cas</t>
  </si>
  <si>
    <t>Les résultats de la surveillance entomologique active* sont-ils utilisés pour ajuster la surveillance des résistances ?</t>
  </si>
  <si>
    <t>Les résultats de la surveillance entomologique active* sont-ils utilisés pour ajuster la surveillance épidémiologique animale ?</t>
  </si>
  <si>
    <t>Les résultats de la surveillance entomologique active* sont-ils utilisés pour ajuster le suivi des comportements  ?</t>
  </si>
  <si>
    <t>Les activités de surveillance épidémiologique humaine sont-elles adaptées en fonction des résultats de la surveillance épiémiologique animale ?</t>
  </si>
  <si>
    <t>Les activités de surveillance épidémiologique animale sont-elles adaptées en fonction des résultats de la surveillance épiémiologique humaine ?</t>
  </si>
  <si>
    <t>L'analyse des effets non-intentionnels de la LAV sur les milieux abiotiques (eaux, sols) est-elle utilisée pour évaluer et ajuster la stratégie de LAV ?</t>
  </si>
  <si>
    <t>L’analyse et la prise en compte des effets non-intentionnels de la LAV sur les milieux biotiques et la biodiversité est-elle utilisée pour évaluer et ajuster la stratégie de LAV ?</t>
  </si>
  <si>
    <t>Section 1.B : Identification et prise en compte des attentes des parties-prenantes</t>
  </si>
  <si>
    <t>Section 2.C : Collaboration intra et intersectorielle, information et communication interne</t>
  </si>
  <si>
    <t>Une stratégie de LAV est définie ; elle est détaillée dans les différents domaines techniques qui la composent (interventions, mobilisation sociale et communication, surveillance, recherche opérationnelle   …) et formalisée dans un (ou des) document(s) (type plan Orsec, réglementation, charte ou convention) ; le(s) document(s) détaillant la stratégie de LAV précise(nt) clairement ses objectifs et l’actualisation  du(des) document(s) est réalisée et/ou prévue à une fréquence régulière</t>
  </si>
  <si>
    <t>Un (ou des) document(s) détaillent la stratégie de LAV et ses objectifs, mais la formalisation de la stratégie nécessite des améliorations majeures (en termes de présentation et/ou de fréquence d'actualisation)</t>
  </si>
  <si>
    <t>Un (ou des) document(s) détaillent la stratégie de LAV et ses objectifs, mais la formalisation de la stratégie nécessite des améliorations mineures (en termes de présentation et/ou de fréquence d'actualisation)</t>
  </si>
  <si>
    <t xml:space="preserve">Les objectifs de la stratégie de LAV sont en adéquation avec les besoins du territoire et le vecteur ciblé. Des objectifs ont été définis pour chaque axe de la stratégie </t>
  </si>
  <si>
    <t>Il n'y a pas d'objectifs définis</t>
  </si>
  <si>
    <t xml:space="preserve">Les objectifs de la stratégie de LAV sont globalement en adéquation avec les besoins du territoire et le vecteur ciblé. Des objectifs ont été définis pour plusieurs axes de la stratégie, mais des améliorations mineures sont nécessaires </t>
  </si>
  <si>
    <t xml:space="preserve">Les objectifs de la stratégie de LAV ne sont pas tout à fait en adéquation avec les besoins du territoire et le vecteur ciblé. Des objectifs ont été définis pour quelques axes de la stratégie, mais des améliorations majeures sont nécessaires </t>
  </si>
  <si>
    <t>Il n’y a pas eu d’évolutions contextuelles, ou la situation entomo-épidémiologique n’a pas évolué depuis la date à laquelle la stratégie et ses objectifs ont été définis (cas le plus fréquent en métropole lorsqu’on s’intéresse aux arboviroses)</t>
  </si>
  <si>
    <t>La stratégie de LAV est très proactive, ses objectifs et les actions qui la composent évoluent au cours du temps de manière cohérente et avec une réactivité satisfaisante par rapport aux besoins (elle évolue à chaque changement de situation épidémiologique)</t>
  </si>
  <si>
    <t>La stratégie de LAV est plutôt proactive, ses objectifs et les actions qui la composent évoluent au cours du temps de manière plutôt cohérente et avec une réactivité assez satisfaisante par rapport aux besoins, mais des améliorations mineures sont nécessaires</t>
  </si>
  <si>
    <t>La stratégie de LAV est peu proactive, ses objectifs et les actions qui la composent évoluent au cours du temps de manière peu cohérente et avec une réactivité pas assez satisfaisante par rapport aux besoins, des améliorations majeures sont nécessaires</t>
  </si>
  <si>
    <t>La stratégie de LAV n'est pas du tout proactive et doit être revue</t>
  </si>
  <si>
    <t>La stratégie de LAV est définie et formalisée</t>
  </si>
  <si>
    <t>Tous les objectifs de la stratégie de LAV définis pour chacun des axes de la stratégie (qu’ils soient définis ou non  par la réglementation) semblent atteignables au regard du contexte local et des moyens matériels, humains et/ou financiers qui y sont consacrés.</t>
  </si>
  <si>
    <t>La plupart des objectifs de la stratégie de LAV sont atteignables.</t>
  </si>
  <si>
    <t>Seuls quelques objectifs de la stratégie de LAV sont atteignables.</t>
  </si>
  <si>
    <t xml:space="preserve">Les objectifs de la stratégie de LAV sont inatteignables. La stratégie de LAV doit être impérativement revue. </t>
  </si>
  <si>
    <t>L’ensemble des problématiques vectorielles (concernant la santé humaine) rencontrées sur le territoire sont bien prises en compte par des stratégies adaptées, toutes ces stratégies sont cohérentes et intégrées au sein d’une stratégie globale.</t>
  </si>
  <si>
    <t>Les différentes problématiques vectorielles ne font pas toutes l’objet de stratégies adaptées OU des incohérences majeures sont observées par rapport à l’articulation des différentes stratégies entre elles au sein d’une politique de LAV globale et intégrée.</t>
  </si>
  <si>
    <t>L’ensemble des problématiques vectorielles sont bien prises en compte par des stratégies adaptées à chacune, mais des incohérences mineures sont observées par rapport à l’articulation des différentes stratégies entre elles au sein d’une politique de LAV globale et intégrée.</t>
  </si>
  <si>
    <t>Il n'y a aucune cohérence dans la prise en compte des différentes problématiques vectorielles.</t>
  </si>
  <si>
    <t>Il n’y a qu’une seule problématique vectorielle (concernant la santé humaine) sur le territoire considéré et la stratégie de lutte mise en place pour lutter contre celle-ci fait l’objet de la présente évaluation.</t>
  </si>
  <si>
    <t>1.4.1</t>
  </si>
  <si>
    <t>1.4.2</t>
  </si>
  <si>
    <t>1.4.3</t>
  </si>
  <si>
    <t>1.5.1</t>
  </si>
  <si>
    <t>1.5.2</t>
  </si>
  <si>
    <t>1.5.3</t>
  </si>
  <si>
    <t>La stratégie de LAV ne prévoit et n'assure aucun dialogue avec les parties-prenantes*</t>
  </si>
  <si>
    <t xml:space="preserve">La stratégie de LAV prévoit et assure l’instauration d'un dialogue avec un représentant de la plupart des catégories de parties-prenantes* </t>
  </si>
  <si>
    <t xml:space="preserve">La stratégie de LAV prévoit et assure l’instauration d'un dialogue avec un représentant d'un petit nombre de parties-prenantes* </t>
  </si>
  <si>
    <t>Les attentes sont réévaluées au cours du temps de manière proactive</t>
  </si>
  <si>
    <t xml:space="preserve">Les attentes des parties-prenantes* vis-à-vis de la stratégie de LAV sont connues (identification des besoins) et réévaluées autant que nécessaire au cours du temps pour prendre en compte les évolutions contextuelles (liées à la situation entomo-épidémiologique notamment) </t>
  </si>
  <si>
    <t xml:space="preserve">Les attentes des parties-prenantes* vis-à-vis de la stratégie de LAV ne sont pas du tout évaluées de manière proactive </t>
  </si>
  <si>
    <t>Les attentes des parties-prenantes* vis-à-vis de la stratégie de LAV sont réévaluées au cours du temps de manière mais avec une réactivité pas assez satisfaisante par rapport aux besoins, des améliorations majeures sont nécessaires</t>
  </si>
  <si>
    <t>Un dialogue est instauré avec les parties-prenantes* pour identifier leurs attentes</t>
  </si>
  <si>
    <t>Les attentes des partie-prenantes sont prises en compte dans les objectifs de la LAV</t>
  </si>
  <si>
    <t xml:space="preserve">Les attentes des partie-prenantes sont prises en compte de façon manifeste dans les objectifs de la LAV (notion de satisfaction). Le cas échéant, un processus de médiation est mis en place, afin de définir des objectifs satisfaisants pour l’ensemble des partie-prenantes, dans une démarche où la responsabilité de chacun est sollicitée </t>
  </si>
  <si>
    <t>Les attentes des partie-prenantes sont majoritairement prises en compte, mais des améliorations mineures sont nécessaires</t>
  </si>
  <si>
    <t>Les attentes des partie-prenantes sont majoritairement prises en compte, mais des améliorations majeures sont nécessaires</t>
  </si>
  <si>
    <t>Les attentes des partie-prenantes ne sont pas du tout prises en compte. La stratégie doit être revue</t>
  </si>
  <si>
    <t>Le niveau d’acceptabilité de la stratégie vis-à-vis de la population et des différentes parties-prenantes* est-il satisfaisant ?</t>
  </si>
  <si>
    <t>Le niveau d’acceptabilité de la stratégie vis-à-vis de la population et des différentes parties-prenantes n’est absolument pas satisfaisant. La stratégie doit être revue.</t>
  </si>
  <si>
    <t>Le niveau d’acceptabilité de la stratégie vis-à-vis de la population et des différentes parties-prenantes est satisfaisant, mais la stratégie nécessite des améliorations mineures pour répondre totalement aux attentes de la population et des différentes parties-prenantes.</t>
  </si>
  <si>
    <t xml:space="preserve"> Le niveau d’acceptabilité de la stratégie vis-à-vis de la population et des différentes parties-prenantes est très satisfaisant (notion d'approbation et d’adhésion).</t>
  </si>
  <si>
    <t>Le niveau d’acceptabilité de la stratégie vis-à-vis de la population et des différentes parties-prenantes n'est pas assez satisfaisant, la stratégie nécessite des améliorations majeures pour répondre totalement aux attentes de la population et des différentes parties-prenantes.</t>
  </si>
  <si>
    <t>La note correspond à</t>
  </si>
  <si>
    <t>Chaque action de LAV (surveillance, déclaration des cas, traitements…) fait l’objet d’une procédure* formalisée comportant toutes les rubriques identifiées comme nécessaires et dont le contenu est correctement détaillé et décliné pour différentes situations. Les actions non formalisées mais réalisées et contribuant à la LAV pourront également être valorisées</t>
  </si>
  <si>
    <t>Les procédures sont connues par la majorité des acteurs concernés et les documents leur sont facilement accessibles</t>
  </si>
  <si>
    <t>Les procédures sont connues par une minorité des acteurs concernés OU les documents ne leur sont pas facilement accessibles</t>
  </si>
  <si>
    <t>Les procédures ne sont connues par les acteurs concernés</t>
  </si>
  <si>
    <t>Un faible nombre d'actions de LAV (surveillance, déclaration des cas, traitements…) fait l’objet d’une procédure* formalisée comportant toutes les rubriques identifiées comme nécessaires et dont le contenu est correctement détaillé et décliné pour différentes situations.</t>
  </si>
  <si>
    <t>Les procédures sont simples et comprises par tous les intervenants (fiches comportant un nombre restreint d’informations…). Les modalités techniques des procédures sont maîtrisées par tous les intervenants du dispositif concerné</t>
  </si>
  <si>
    <t>La plupart des modalités techniques des procédures sont maîtrisées par les intervenants du dispositif concernés</t>
  </si>
  <si>
    <t>Rares sont les modalités techniques des procédures maîtrisées par les intervenants du dispositif concernés</t>
  </si>
  <si>
    <t xml:space="preserve">Aucune procédure n'est maîtrisée par les intervenants </t>
  </si>
  <si>
    <t xml:space="preserve">Les modalités/actions de la stratégie de LAV ne répondent pas aux objectifs du dispositif. La stratégie de LAV doit être impérativement revue. </t>
  </si>
  <si>
    <t>Une minorité d’objectifs sont couverts par des modalités/actions de la stratégie de LAV.</t>
  </si>
  <si>
    <t>Une majorité d’objectifs sont couverts par des modalités/actions de la stratégie de LAV.</t>
  </si>
  <si>
    <t>Les actions réalisées sont en parfaite adéquation avec les objectifs (réglementaires et autres) poursuivis dans la stratégie de LAV</t>
  </si>
  <si>
    <t>Aucune stratégie de communication externe n'est mise en œuvre. La stratégie doit impérativement être revue</t>
  </si>
  <si>
    <t>Les attentes des parties-prenantes* vis-à-vis de la stratégie de LAV sont réévaluées au cours du temps avec une réactivité  assez satisfaisante par rapport aux besoins, mais des améliorations mineures sont nécessaires</t>
  </si>
  <si>
    <t>Le comité de pilotage est proactif</t>
  </si>
  <si>
    <t>Le comité de pilotage n'est pas du tout proactif. La stratégie doit être revue.</t>
  </si>
  <si>
    <t>Le comité de pilotage est plutôt proactif, la fréquence de ses réunions évolue au cours du temps de manière plutôt cohérente et avec une réactivité assez satisfaisante par rapport aux besoins, mais des améliorations mineures sont nécessaires</t>
  </si>
  <si>
    <t>Le comité de pilotage est peu proactif, la fréquence de ses réunions évolue au cours du temps de manière peu cohérente et avec une réactivité pas assez satisfaisante par rapport aux besoins, des améliorations majeures sont nécessaires</t>
  </si>
  <si>
    <t>Commentaire(s) ou référence(s) pour compléter / justifier la réponse</t>
  </si>
  <si>
    <t xml:space="preserve">La composition du comité de pilotage est représentative des partie-prenantes </t>
  </si>
  <si>
    <t>Aucune partie-prenante concernée par la LAV n'est représentée au sein du comité de pilotage</t>
  </si>
  <si>
    <t>Un petit nombre de parties-prenantes concernées par la LAV sont représentées au sein du comité de pilotage</t>
  </si>
  <si>
    <t>La plupart des parties-prenantes concernées par la LAV sont représentées au sein du comité de pilotage</t>
  </si>
  <si>
    <t xml:space="preserve">Il existe un comité de pilotage clairement identifié et son fonctionnement est formalisé. Ses attributions et son fonctionnement sont définis et prévus </t>
  </si>
  <si>
    <t>Il n'existe pas de comité de pilotage de la LAV</t>
  </si>
  <si>
    <t>Il existe un comité de pilotage, mais des améliorations mineures sont nécessaires pour assurer un meilleur fonctionnement (dans sa formalisation ou son fonctionnement notamment)</t>
  </si>
  <si>
    <t>Il existe un comité de pilotage, mais des améliorations majeures sont nécessaires pour assurer un meilleur fonctionnement (dans sa formalisation ou son fonctionnement notamment)</t>
  </si>
  <si>
    <t>-</t>
  </si>
  <si>
    <t>n°</t>
  </si>
  <si>
    <t>Il existe un comité de pilotage de la LAV clairement formalisé</t>
  </si>
  <si>
    <t>La composition du comité scientifique et technique est pertinente</t>
  </si>
  <si>
    <t>Il existe un comité scientifique et technique clairement formalisé</t>
  </si>
  <si>
    <r>
      <t xml:space="preserve">Section 2.D.3 : Surveillance épidémiologique des populations animales (qui jouent un rôle de le cycle épidémiologique de la maladie) </t>
    </r>
    <r>
      <rPr>
        <b/>
        <i/>
        <sz val="12"/>
        <color rgb="FFC00000"/>
        <rFont val="Calibri"/>
        <family val="2"/>
      </rPr>
      <t>OPTIONNEL (seulement SI ZOONOSE)</t>
    </r>
  </si>
  <si>
    <t xml:space="preserve">Il n'existe pas de comité scientifique et technique </t>
  </si>
  <si>
    <t>Il existe un comité scientifique et technique, mais des améliorations mineures sont nécessaires pour assurer un meilleur fonctionnement (dans sa formalisation ou ses attributions notamment)</t>
  </si>
  <si>
    <t>Il existe un comité scientifique et technique, mais des améliorations majeures sont nécessaires pour assurer un meilleur fonctionnement (dans sa formalisation ou ses attributions notamment)</t>
  </si>
  <si>
    <t xml:space="preserve">Une majorité des compétences scientifiques et techniques nécessaires sont représentées au sein du comité scientifique et technique </t>
  </si>
  <si>
    <t xml:space="preserve">Une minorité des compétences scientifiques et techniques nécessaires sont représentées au sein du comité scientifique et technique </t>
  </si>
  <si>
    <t>Le comité scientifique et technique est composé d’experts compétents et multidisciplinaires permettant d'apporter un appui scientifique et technique au dispositif dans toutes ses composantes </t>
  </si>
  <si>
    <t>Le comité scientifique et technique n'est pas du tout proactif. La stratégie doit être revue.</t>
  </si>
  <si>
    <t>Le comité scientifique et technique est peu proactif, la fréquence de ses réunions évolue au cours du temps de manière peu cohérente et avec une réactivité pas assez satisfaisante par rapport aux besoins, des améliorations majeures sont nécessaires</t>
  </si>
  <si>
    <t>Le comité scientifique et technique est plutôt proactif, la fréquence de ses réunions évolue au cours du temps de manière plutôt cohérente et avec une réactivité assez satisfaisante par rapport aux besoins, mais des améliorations mineures sont nécessaires</t>
  </si>
  <si>
    <t>Le comité scientifique et technique est très proactif, la fréquence de ses réunions évolue au cours du temps de manière cohérente et avec une réactivité satisfaisante par rapport aux besoins (au moins deux fois par an et à chaque mise à jour de la stratégie de LAV)</t>
  </si>
  <si>
    <t xml:space="preserve">Il n’y a pas d’agent responsable de l’animation et de la coordination interne de la mise en œuvre et du suivi des actions de LAV au sein de l’ARS. La stratégie de LAV doit être impérativement revue. </t>
  </si>
  <si>
    <t>Il existe une ou plusieurs personnes qui assurent l’animation et la coordination interne de la mise en œuvre et du suivi des actions de LAV, mais des améliorations majeures sont nécessaires pour améliorer le dispositif.</t>
  </si>
  <si>
    <t>Il existe une ou plusieurs personnes qui assurent l’animation et la coordination interne de la mise en œuvre et du suivi des actions de LAV, mais des améliorations mineures sont nécessaires pour améliorer le dispositif.</t>
  </si>
  <si>
    <t>Un agent de l’ARS est clairement identifié avec attribution formalisée des activités d’animation, de coordination et de suivi des actions de LAV. Il conduit effectivement des activités* d’animation, de coordination interne et de suivi de la stratégie de LAV (planification des interventions, communication interne, relations avec les partenaires internes, réunions, etc.), en lien avec son opérateur le cas échéant.</t>
  </si>
  <si>
    <t>Existe-t-il des outils de programmation et de suivi des actions relevant de la stratégie de LAV ?</t>
  </si>
  <si>
    <t>N°</t>
  </si>
  <si>
    <t>Correspond à</t>
  </si>
  <si>
    <t xml:space="preserve">Il n’existe pas d’outils et d’indicateurs de programmation et de suivi des actions de la stratégie de LAVS. La stratégie doit être impérativement revue. </t>
  </si>
  <si>
    <t>Il existe des outils et indicateurs de programmation et de suivi des actions, mais des améliorations majeures sont nécessaires pour améliorer le dispositif.</t>
  </si>
  <si>
    <t>Il existe des outils et indicateurs de programmation et de suivi des actions, mais des améliorations mineures sont nécessaires pour améliorer le dispositif.</t>
  </si>
  <si>
    <t>Il existe des outils et indicateurs (tableaux de bords, indicateurs de suivi/de résultats/de réalisation des actions planifiées) de programmation et de suivi des actions* pour la majorité des actions qui composent la stratégie de LAV. Ces outils et indicateurs sont connus de tous les acteurs concernés et sont tenus à jour à une fréquence qui répond aux besoins du dispositif (a minima une fois par an).</t>
  </si>
  <si>
    <t>Une stratégie de communication grand public est effectivement mise en œuvre de manière assez satisfaisante, mais des améliorations mineures sont nécessaires</t>
  </si>
  <si>
    <t>Les actions de communication grand public ne sont pas bien adaptées au contexte territorial (vecteur ciblé, prise en compte de l’acceptabilité de la stratégie, des problématiques socio-économiques, des langues locales, des pratiques culturelles…), des améliorations majeures sont nécessaires</t>
  </si>
  <si>
    <t>La communication grand public n'est pas du tout proactive. Elle n'évolue pas au cours du temps en fonction de la situation</t>
  </si>
  <si>
    <t>Aucune stratégie de communication grand public n'est mise en œuvre. La stratégie doit impérativement être revue</t>
  </si>
  <si>
    <t>Une stratégie de communication grand public est effectivement mise en œuvre, mais ne manière non satisfaisante, des améliorations majeures sont nécessaires</t>
  </si>
  <si>
    <t>Une stratégie de communication grand public est effectivement mise en œuvre de manière satisfaisante. Celle-ci peut reposer sur des actions variées à destination de publics cibles très divers</t>
  </si>
  <si>
    <t>Aucune stratégie de mobilisation sociale n'est mise en œuvre. La stratégie doit impérativement être revue</t>
  </si>
  <si>
    <t>Une stratégie de mobilisation sociale est effectivement mise en œuvre, mais ne manière non satisfaisante, des améliorations majeures sont nécessaires</t>
  </si>
  <si>
    <t>Une stratégie de mobilisation sociale est effectivement mise en œuvre de manière assez satisfaisante, mais des améliorations mineures sont nécessaires</t>
  </si>
  <si>
    <t>Une stratégie de mobilisation sociale est effectivement mise en œuvre de manière satisfaisante. Celle-ci peut reposer sur des actions variées à destination de publics cibles très divers</t>
  </si>
  <si>
    <t>Les actions de mobilisation sociale ne sont pas bien adaptées au contexte territorial (vecteur ciblé, prise en compte de l’acceptabilité de la stratégie, des problématiques socio-économiques, des langues locales, des pratiques culturelles…), des améliorations majeures sont nécessaires</t>
  </si>
  <si>
    <t>Les actions de mobilisation sociale sont parfaitement adaptées au contexte territorial (vecteur ciblé, prise en compte de l’acceptabilité de la stratégie, des problématiques socio-économiques, des langues locales, des pratiques culturelles…)</t>
  </si>
  <si>
    <t>Les actions de mobilisation sociale ne sont pas du tout adaptées au contexte territorial (vecteur ciblé, prise en compte de l’acceptabilité de la stratégie, des problématiques socio-économiques, des langues locales, des pratiques culturelles…) OU il n'y a pas de mobilisation sociale</t>
  </si>
  <si>
    <t>La mobilisation sociale n'est pas du tout proactive. Elle n'évolue pas au cours du temps en fonction de la situation</t>
  </si>
  <si>
    <t>La communication mobilisation sociale est réévaluée au cours du temps de manière cohérente et avec une réactivité pas assez satisfaisante par rapport aux besoins, des améliorations majeures sont nécessaires</t>
  </si>
  <si>
    <t>La mobilisation sociale est réévaluée au cours du temps de manière cohérente et avec une réactivité assez satisfaisante par rapport aux besoins, mais des améliorations mineures sont nécessaires</t>
  </si>
  <si>
    <t>La mobilisation sociale est proactive et évolue globalement au cours du temps de manière cohérente et avec une réactivité satisfaisante au regard de l’évolution de la situation entomo-épidémiologique. La stratégie de mobilisation sociale est approuvée a minima chaque année au début de la saison vectorielle, voire à chaque changement de situation épidémiologique</t>
  </si>
  <si>
    <t>La communication grand public est proactive et évolue globalement au cours du temps de manière cohérente et avec une réactivité satisfaisante au regard de l’évolution de la situation entomo-épidémiologique. La stratégie de communication grand public est approuvée a minima chaque année au début de la saison vectorielle, voire à chaque changement de situation épidémiologique</t>
  </si>
  <si>
    <t>Le type d’acteurs mobilisés pour la mobilisation sociale répond parfaitement aux besoins du territoire en termes de LAV. Cela signifie que les actions de mobilisation sociale* impliquent la majorité des acteurs concernés (municipalités, opérateurs, associations de quartiers, clubs services, établissement public de coopération intercommunale - EPCI, éducation nationale, professionnels du tourisme, entreprises privées, associations environnementales…) et que ces acteurs ont un ancrage local &amp; territorial (d’où l’importance des relais municipaux notamment) leur permettant d’agir au plus près des populations et d’atteindre toutes les catégories de populations visées (population générale urbaine / rurale, enfants, professionnels, retraités…). De plus, les capacités des acteurs de terrain impliqués dans la mobilisation sociale* sont dimensionnées en fonction des besoins du territoire et permettent d’atteindre un taux de couverture des populations visées satisfaisant.</t>
  </si>
  <si>
    <t>Le type d’acteurs mobilisés pour la mobilisation sociale* est globalement de nature à répondre aux besoins du territoire en termes de LAV, mais des améliorations mineures sont nécessaires pour améliorer le dispositif.</t>
  </si>
  <si>
    <t xml:space="preserve">Le type d’acteurs mobilisés pour la mobilisation sociale* n’est pas de nature à répondre aux besoins du territoire en termes de LAV. La stratégie doit être impérativement revue. </t>
  </si>
  <si>
    <t>Liens entre pilote de la LAV &amp; collectivités</t>
  </si>
  <si>
    <t>Liens entre pilote de la LAV &amp; préfecture</t>
  </si>
  <si>
    <t>Liens entre pilote de la LAV &amp; acteur de la communication externe</t>
  </si>
  <si>
    <t>Liens entre pilote de la LAV &amp; opérateur de LAV</t>
  </si>
  <si>
    <t>Liens entre pilote de la LAV &amp; postes d'inspection transfrontaliers (ports, aéroports…)</t>
  </si>
  <si>
    <t>Liens entre pilote de la LAV &amp; acteur de la surveillance épidémiologique</t>
  </si>
  <si>
    <t>Liens entre pilote de la LAV &amp; professionnels de santé</t>
  </si>
  <si>
    <t>Liens entre pilote de la LAV &amp; centre antipoison et de toxicovigilance</t>
  </si>
  <si>
    <t>Liens entre pilote de la LAV &amp; entreprises privées (tourisme, jardineries…)</t>
  </si>
  <si>
    <t>Liens entre pilote de la LAV &amp; DREAL</t>
  </si>
  <si>
    <t>Liens entre pilote de la LAV &amp; DRAAF</t>
  </si>
  <si>
    <t>Liens entre pilote de la LAV &amp; acteurs de la mobilisation sociale</t>
  </si>
  <si>
    <t>Liens entre opérateur de LAV &amp; acteur de la surveillance épidémiologique</t>
  </si>
  <si>
    <t>Liens entre opérateur de LAV &amp; postes d'inspection transfrontaliers (ports, aéroports…)</t>
  </si>
  <si>
    <t>Liens entre opérateur de LAV &amp; acteurs de la mobilisation sociale</t>
  </si>
  <si>
    <t>Liens entre acteurs de la mobilisation sociale &amp; associations</t>
  </si>
  <si>
    <t>Liens entre acteurs de la mobilisation sociale &amp; acteur de la communication externe</t>
  </si>
  <si>
    <t>Liens entre Préfecture &amp; acteur de la communication externe</t>
  </si>
  <si>
    <t>Liens entre Préfecture &amp; renforts exceptionnels</t>
  </si>
  <si>
    <t>Liens entre Préfecture &amp; DRAAF</t>
  </si>
  <si>
    <t>Liens entre Préfecture &amp; service en charge de l'évaluation des impacts de la LAV</t>
  </si>
  <si>
    <t>Liens entre Préfecture &amp; collectivités</t>
  </si>
  <si>
    <t>Liens entre DRAAF &amp; apiculteurs</t>
  </si>
  <si>
    <t>Liens entre professionnels de santé &amp; acteur de la surveillance épidémiologique</t>
  </si>
  <si>
    <t>Liens entre collectivités &amp; opérateur de démoustication</t>
  </si>
  <si>
    <t>Les liens entre les deux acteurs considérés sont précisés dans un document (plan Orsec, réglementation, marché public, contrat, charte, convention…) ne laissant pas d’ambiguïté quant aux relations les liant (notamment en ce qui concerne qualité, la quantité et le sens des informations qu’ils doivent échanger).</t>
  </si>
  <si>
    <t>Il existe une communication informelle permettant des échanges d’informations peu structurés entre les deux acteurs.</t>
  </si>
  <si>
    <t xml:space="preserve">Il n’existe aucune relation entre les deux acteurs considérés. </t>
  </si>
  <si>
    <t xml:space="preserve">Il n’y a aucune connexion entre les modalités de collaboration intra et intersectorielle*, les acteurs impliqués et l’évolution de la situation. Aucune adaptation en termes de modalités de collaboration intra et intersectorielle* et d’acteurs impliqués n’est prévue en cas d’évolution de la situation. La stratégie de LAV doit être impérativement revue. </t>
  </si>
  <si>
    <t xml:space="preserve">Les modalités de collaboration intra et intersectorielle* et les acteurs impliqués évoluent légèrement en fonction de la situation mais avec des retards majeurs par rapport à l’évolution de la situation OU quelques adaptations sont prévues le cas échéant, mais des incohérences majeures sont observées. </t>
  </si>
  <si>
    <t>Les modalités de collaboration intra et intersectorielle* et les acteurs impliqués évoluent globalement en fonction de la situation, mais avec une réactivité ne répondant pas complètement aux besoins OU des adaptations sont prévues le cas échéant, mais des incohérences mineures sont observées.</t>
  </si>
  <si>
    <t>Les modalités de collaboration intra et intersectorielle* et les acteurs impliqués évoluent au cours du temps de manière cohérente (en fonction du contexte entomo-épidémiologique, périmètre, intensité de la circulation virale…) et avec une réactivité satisfaisante au regard de l’évolution de la situation OU des adaptations sont prévues le cas échéant (la stratégie de LAV est approuvée a minima chaque année au début de la saison vectorielle, voire à chaque changement de situation épidémique)</t>
  </si>
  <si>
    <t>Il n’y a aucun moyen disponible (financiers, matériels ou humains) pour réaliser des actions dans le domaine considéré.</t>
  </si>
  <si>
    <t>La question des moyens financiers, matériels et humains est une contrainte majeure pour la réalisation des actions du domaine considéré.</t>
  </si>
  <si>
    <t>La question des moyens financiers, matériels et humains est une contrainte mineure pour la réalisation des actions du domaine considéré.</t>
  </si>
  <si>
    <t>Les moyens matériels, financiers, et humains sont considérés suffisants pour mettre en œuvre la LAV dans le domaine d'intervention considéré.</t>
  </si>
  <si>
    <t xml:space="preserve">Les acteurs de terrain (ARS, opérateur, collectivité territoriale…) ne bénéficient d’aucune protection vis-à-vis des risques professionnels. La stratégie de LAV doit être impérativement revue. </t>
  </si>
  <si>
    <t>Les acteurs de terrain (ARS, opérateur, collectivité territoriale…) bénéficient d'une formation, d'une information et d'une protection vis-à-vis des risques professionnels, mais celles-ci nécessitent des améliorations mineures</t>
  </si>
  <si>
    <t>Les acteurs de terrain (ARS, opérateur, collectivité territoriale…) bénéficient d'une formation, d'une information et d'une protection vis-à-vis des risques professionnels, mais celles-ci nécessitent des améliorations majeures</t>
  </si>
  <si>
    <t>Limitation de l’apparition de résistances aux biocides</t>
  </si>
  <si>
    <t xml:space="preserve">Protection de la population générale </t>
  </si>
  <si>
    <t xml:space="preserve">Protection de l’environnement, de la biodiversité et des espaces agricoles sous signe de qualité </t>
  </si>
  <si>
    <t>La LAV est-elle mise en œuvre de manière à en limiter les effets non-intentionnels éventuels sur l’environnement et la santé ?</t>
  </si>
  <si>
    <t>2.8.1</t>
  </si>
  <si>
    <t>2.8.2</t>
  </si>
  <si>
    <t>2.8.3</t>
  </si>
  <si>
    <t>2.8.4</t>
  </si>
  <si>
    <t>2.8.5</t>
  </si>
  <si>
    <t>2.8.6</t>
  </si>
  <si>
    <t>2.8.7</t>
  </si>
  <si>
    <t>2.8.8</t>
  </si>
  <si>
    <t>2.8.9</t>
  </si>
  <si>
    <t>2.8.10</t>
  </si>
  <si>
    <t>2.8.11</t>
  </si>
  <si>
    <t>2.8.12</t>
  </si>
  <si>
    <t>2.8.13</t>
  </si>
  <si>
    <t>2.8.14</t>
  </si>
  <si>
    <t>2.8.15</t>
  </si>
  <si>
    <t>2.8.16</t>
  </si>
  <si>
    <t>2.8.17</t>
  </si>
  <si>
    <t>2.8.18</t>
  </si>
  <si>
    <t>2.8.19</t>
  </si>
  <si>
    <t>2.8.20</t>
  </si>
  <si>
    <t>2.8.21</t>
  </si>
  <si>
    <t>2.8.22</t>
  </si>
  <si>
    <t>2.8.23</t>
  </si>
  <si>
    <t>2.8.24</t>
  </si>
  <si>
    <t>2.8.25</t>
  </si>
  <si>
    <t>2.8.26</t>
  </si>
  <si>
    <t>2.8.27</t>
  </si>
  <si>
    <t>2.8.28</t>
  </si>
  <si>
    <t>Il y a une surveillance entomologique, mais des mineures doivent être apportées au dispositif.</t>
  </si>
  <si>
    <t xml:space="preserve">Il y a une surveillance entomologique, mais des améliorations majeures doivent être apportées au dispositif. </t>
  </si>
  <si>
    <t xml:space="preserve">Il n’y a aucune surveillance entomologique. La stratégie de LAV doit être impérativement revue. </t>
  </si>
  <si>
    <r>
      <t>Il n</t>
    </r>
    <r>
      <rPr>
        <sz val="12"/>
        <color theme="1"/>
        <rFont val="Times New Roman"/>
        <family val="1"/>
      </rPr>
      <t>’</t>
    </r>
    <r>
      <rPr>
        <sz val="11"/>
        <color theme="1"/>
        <rFont val="Calibri"/>
        <family val="2"/>
        <scheme val="minor"/>
      </rPr>
      <t xml:space="preserve">y a aucune surveillance épidémiologique humaine. La stratégie de LAV doit être impérativement revue. </t>
    </r>
  </si>
  <si>
    <t xml:space="preserve">Il y a une surveillance épidémiologique humaine, mais des améliorations majeures doivent être apportées au dispositif. </t>
  </si>
  <si>
    <t>Il y a une surveillance épidémiologique humaine, mais des améliorations mineures doivent être apportées au dispositif.</t>
  </si>
  <si>
    <t>Il n’y a pas d’animaux impliqués dans le cycle épidémiologique de la maladie vectorielle zoonotique considérée.</t>
  </si>
  <si>
    <t xml:space="preserve">Il n’y a aucune surveillance épidémiologique animale. La stratégie de LAV doit être impérativement revue. </t>
  </si>
  <si>
    <t xml:space="preserve">Il y a une surveillance épidémiologique animale, mais des améliorations majeures doivent être apportées au dispositif. </t>
  </si>
  <si>
    <t>Il y a une surveillance épidémiologique animale, mais des améliorations mineures doivent être apportées au dispositif.</t>
  </si>
  <si>
    <t xml:space="preserve">Il n’y a aucun suivi des résistances aux biocides. La stratégie de LAV doit être impérativement revue. </t>
  </si>
  <si>
    <t xml:space="preserve">Il y a suivi des résistances aux biocides, mais des améliorations majeures doivent être apportées au dispositif. </t>
  </si>
  <si>
    <t>Il y a un suivi des résistances aux biocides, mais des améliorations mineures doivent être apportées au dispositif.</t>
  </si>
  <si>
    <t xml:space="preserve">Il n’y a aucun suivi des éventuels effets non-intentionnels de la LAV sur l’environnement et la biodiversité. La stratégie de LAV doit être impérativement revue. </t>
  </si>
  <si>
    <t xml:space="preserve">Il y a suivi des éventuels effets non-intentionnels de la LAV sur l’environnement et la biodiversité, mais des améliorations majeures doivent être apportées au dispositif. </t>
  </si>
  <si>
    <t>Il y a un suivi des éventuels effets non-intentionnels de la LAV sur l’environnement et la biodiversité, mais des améliorations mineures doivent être apportées au dispositif.</t>
  </si>
  <si>
    <t>Un suivi des éventuels effets non-intentionnels de la LAV sur l’environnement (eaux, sols…) et la biodiversité (notamment sur les espèces sensibles vis-à-vis des biocides, les espèces protégées*, les espèces non-cibles) est effectué et les actions mises en œuvre paraissent cohérentes avec le contexte. Des indicateurs d’impact* ont été élaborés pour analyser les effets non-intentionnels de la LAV (ex : contamination des milieux, insectes sentinelles / vitesse de recolonisation – voir exemples d’indicateurs de biodiversité dans le manuel d’utilisation). Ils sont calculés à la fréquence prévue dans le dispositif et discutés en Comité de pilotage. L’efficacité du plan de protection mis en œuvre pour limiter les effets non-intentionnels de la LAV est vérifiée et les indicateurs de performance* sont considérés comme satisfaisants OU, le cas échéant, ils conduisent à des mesures correctives* (permettant de diminuer les effets non-intentionnels de la LAV).</t>
  </si>
  <si>
    <t>Un suivi des effets éventuels des expositions professionnelles et des conditions de travail sur la santé des acteurs de terrain en charge des interventions de LAV est effectué de manière satisfaisante. Tous les acteurs de terrain en charge des interventions de LAV font l’objet d’un suivi adapté de leur état de santé par la médecine du travail, afin de détecter l’apparition éventuelle de toute altération de leur santé en lien avec leurs expositions professionnelles et conditions de travail (manipulant des produits biocides, horaires de travail…), ainsi que d’un suivi des conditions d'hygiène et de sécurité au travail. En cas d’erreur ou d’accident de manipulation de produits biocides, la médecine du travail a prévu une procédure pour faire un signalement au Centre antipoison (CAP). Le cas échéant, les données concernant d’éventuelles intoxications aiguës sont signalées à l’Anses via le portail des vigilances (toxicovigilance). Afin de mesurer et tracer les expositions aux biocides et d’évaluer leurs éventuels effets à long terme, l’imprégnation des acteurs de terrain aux produits utilisés en LAV fait l’objet d’un suivi par la médecine du travail, à l’aide d’indicateurs spécifiques* le cas échéant (biosurveillance) et avec une fréquence satisfaisante.</t>
  </si>
  <si>
    <t>Il y a un suivi des effets éventuels des expositions professionnelles et des conditions de travail sur la santé des acteurs de terrain en charge des interventions de LAV, mais des améliorations mineures doivent être apportées au dispositif.</t>
  </si>
  <si>
    <t xml:space="preserve">Il y a suivi des effets éventuels des expositions professionnelles et des conditions de travail sur la santé des acteurs de terrain en charge des interventions de LAV, mais des améliorations majeures doivent être apportées au dispositif. </t>
  </si>
  <si>
    <t xml:space="preserve">Il n’y a aucun suivi des effets éventuels des expositions professionnelles et des conditions de travail sur la santé des acteurs de terrain en charge des interventions de LAV. La stratégie de LAV doit être impérativement revue. </t>
  </si>
  <si>
    <t xml:space="preserve">Il n’y a aucune intervention de LAV autour des cas. La stratégie de LAV doit être impérativement revue. </t>
  </si>
  <si>
    <t>Les interventions de LAV autour des cas sont menées de manière plutôt efficace pour répondre aux objectifs de la stratégie de LAV, mais des améliorations mineures doivent être apportées à la stratégie.</t>
  </si>
  <si>
    <t>Le comité scientifique et technique est proactif et fonctionnel</t>
  </si>
  <si>
    <t>La nature des interventions de LAV évolue au cours du temps de manière cohérente (en fonction du contexte épidémiologique, entomologique, de l’apparition de résistances le cas échéant ou de l’évolution de l’acceptabilité des traitements notamment) et avec une réactivité satisfaisante au regard de l’évolution de la situation (la stratégie de LAV est approuvée a minima chaque année au début de la saison vectorielle, voire à chaque changement de situation épidémiologique</t>
  </si>
  <si>
    <t>La nature des interventions de LAV évolue globalement en fonction de la situation, mais des incohérences mineures sont observées. La nature des interventions de LAV évolue avec une réactivité ne répondant pas complètement aux besoins.</t>
  </si>
  <si>
    <t>La nature des interventions de LAV évolue légèrement en fonction de la situation, mais des incohérences majeures sont observées. La nature des interventions de LAV évolue avec des retards majeurs par rapport à l’évolution de la situation.</t>
  </si>
  <si>
    <t xml:space="preserve">Il n’y a aucune connexion entre la nature des interventions de LAV et l’évolution de la situation. La stratégie de LAV doit être impérativement revue. </t>
  </si>
  <si>
    <t>La LAV est mise en œuvre sans chercher à protéger la population générale de ses éventuels effets sur la santé. La stratégie doit être revue</t>
  </si>
  <si>
    <t>La LAV est mise en œuvre de manière à essayer de limiter ses éventuels effets sur la population générale, mais des améliorations majeures sont nécessaires</t>
  </si>
  <si>
    <t>La LAV est mise en œuvre de manière à essayer de limiter ses éventuels effets sur la population générale, mais des améliorations mineures sont nécessaires</t>
  </si>
  <si>
    <t>La LAV est mise en œuvre sans chercher à protéger l’environnement (prise en compte des zones protégées…), la biodiversité (prise en compte des espèces protégées* et des espèces non-cibles…) et les espaces agricoles sous signe de qualité (agriculture bio, label, Appellation d’Origine Protégée…). La stratégie doit être revue</t>
  </si>
  <si>
    <t>La LAV est mise en œuvre de manière à essayer de limiter ses éventuels effets sur l’environnement (prise en compte des zones protégées…), la biodiversité (prise en compte des espèces protégées* et des espèces non-cibles…) et les espaces agricoles sous signe de qualité (agriculture bio, label, Appellation d’Origine Protégée…), mais des améliorations majeures sont nécessaires</t>
  </si>
  <si>
    <t>La LAV est mise en œuvre de manière à essayer de limiter ses éventuels effets sur la protection de l’environnement (prise en compte des zones protégées…), la biodiversité (prise en compte des espèces protégées* et des espèces non-cibles…) et les espaces agricoles sous signe de qualité (agriculture bio, label, Appellation d’Origine Protégée…), mais des améliorations mineures sont nécessaires</t>
  </si>
  <si>
    <t>La LAV est mise en œuvre de manière à parfaitement bien limiter ses éventuels effets sur l’environnement (prise en compte des zones protégées…), la biodiversité (prise en compte des espèces protégées* et des espèces non-cibles…) et les espaces agricoles sous signe de qualité (agriculture bio, label, Appellation d’Origine Protégée…)</t>
  </si>
  <si>
    <t>Aucun indicateur de performance* n’est utilisé pour piloter la stratégie de LAV. La stratégie de LAV doit être impérativement revue</t>
  </si>
  <si>
    <t xml:space="preserve">Des indicateur de performance* sont utilisés pour piloter la stratégie de LAV, mais des améliorations majeures doivent être apportées. </t>
  </si>
  <si>
    <t>Des indicateur de performance* sont utilisés pour piloter la stratégie de LAV, mais des améliorations mineures doivent être apportées.</t>
  </si>
  <si>
    <t>Des indicateurs de performance* ont été élaborés ou identifiés pour les différents objectifs de la stratégie de LAV (en termes entomologiques, épidémiologiques, de changements de comportements…) et ils sont calculables. Les indicateurs sont calculés selon une fréquence adaptée au contexte (épidémiologique, entomologique et socio-économiques), et au moins une fois par an. Ils font l’objet d’une interprétation par l’équipe en charge de la mise en œuvre de la stratégie de LAV et, le cas échéant, sont suivis de la mise en place d’actions correctives*. Les indicateurs de performance sont accessibles, diffusés, présentés et discutés au comité de pilotage* de la stratégie de LAV.</t>
  </si>
  <si>
    <r>
      <t xml:space="preserve">Impact : </t>
    </r>
    <r>
      <rPr>
        <sz val="11"/>
        <color theme="1"/>
        <rFont val="Calibri"/>
        <family val="2"/>
        <scheme val="minor"/>
      </rPr>
      <t>Le critère d'impact évalue la manière de prévenir les éventuelles retombées et conséquences de la stratégie de LAV (qu'elles soient positives ou négatives, prévues ou imprévues), à moyen et long terme.</t>
    </r>
  </si>
  <si>
    <t>Les colonnes à remplir par les évaluateurs sont celles en jaune</t>
  </si>
  <si>
    <t>Section 1.C : Politique qualité</t>
  </si>
  <si>
    <t>Les procédures sont connues et accessibles</t>
  </si>
  <si>
    <t>Les actions qui composent la stratégie de LAV (surveillance, déclaration des cas, traitements…) sont formalisées sous forme de procédures</t>
  </si>
  <si>
    <t>2.10.1</t>
  </si>
  <si>
    <t>2.10.2</t>
  </si>
  <si>
    <t>2.10.3</t>
  </si>
  <si>
    <t>2.10.4</t>
  </si>
  <si>
    <t>2.10.5</t>
  </si>
  <si>
    <t>2.10.6</t>
  </si>
  <si>
    <t>2.10.7</t>
  </si>
  <si>
    <t>2.10.8</t>
  </si>
  <si>
    <t>2.10.9</t>
  </si>
  <si>
    <t>2.10.10</t>
  </si>
  <si>
    <t>2.10.11</t>
  </si>
  <si>
    <t>2.10.12</t>
  </si>
  <si>
    <t>2.10.13</t>
  </si>
  <si>
    <t>2.10.14</t>
  </si>
  <si>
    <t>2.10.15</t>
  </si>
  <si>
    <t>2.10.16</t>
  </si>
  <si>
    <t>2.10.17</t>
  </si>
  <si>
    <t>2.10.18</t>
  </si>
  <si>
    <t>2.10.19</t>
  </si>
  <si>
    <t>2.10.20</t>
  </si>
  <si>
    <t>1.7.1</t>
  </si>
  <si>
    <t>1.7.2</t>
  </si>
  <si>
    <t>1.7.3</t>
  </si>
  <si>
    <t>1.9.1</t>
  </si>
  <si>
    <t>1.9.2</t>
  </si>
  <si>
    <t>1.9.3</t>
  </si>
  <si>
    <t>3.1.1</t>
  </si>
  <si>
    <t>3.1.2</t>
  </si>
  <si>
    <t>3.1.3</t>
  </si>
  <si>
    <t>3.1.4</t>
  </si>
  <si>
    <t>3.1.5</t>
  </si>
  <si>
    <t>3.1.6</t>
  </si>
  <si>
    <t>3.1.7</t>
  </si>
  <si>
    <t>3.1.8</t>
  </si>
  <si>
    <t>3.1.9</t>
  </si>
  <si>
    <t>3.1.10</t>
  </si>
  <si>
    <t>3.1.11</t>
  </si>
  <si>
    <t>3.1.12</t>
  </si>
  <si>
    <t>3.1.13</t>
  </si>
  <si>
    <t>3.1.14</t>
  </si>
  <si>
    <t>3.1.15</t>
  </si>
  <si>
    <t>3.1.16</t>
  </si>
  <si>
    <t>3.1.17</t>
  </si>
  <si>
    <t>Les différents systèmes de surveillance sont-ils intégrés et interagissent-ils de manière satisfaisante entre eux ?</t>
  </si>
  <si>
    <t xml:space="preserve">La stratégie de LAV définie pour le territoire considéré est-elle décrite et formalisée dans un document, en adéquation avec les besoins du territoire et réactive au regard du contexte entomo-épidémiologique et de ses évolutions possibles ? </t>
  </si>
  <si>
    <t xml:space="preserve">Les principales catégories de parties-prenantes concernées par la LAV sont toutes représentées au sein du comité de pilotage. La composition du comité de pilotage assure la représentation et la représentativité des partie-prenantes impliquées dans la LAV </t>
  </si>
  <si>
    <t>Le comité de pilotage est très proactif, la fréquence de ses réunions évolue au cours du temps de manière cohérente et avec une réactivité satisfaisante par rapport aux besoins (à chaque changement de situation épidémiologique notamment ou a minima une fois par an)</t>
  </si>
  <si>
    <t xml:space="preserve">Il existe un comité scientifique et technique clairement identifié et ses attributions sont formalisées et bien définies : il veille notamment à l’adéquation scientifique de la stratégie de LAV par rapport aux besoins du territoire et aux attentes des parties-prenantes* </t>
  </si>
  <si>
    <t xml:space="preserve">La composition du comité scientifique et technique ne permet pas d'apporter un appui scientifique &amp; technique au dispositif </t>
  </si>
  <si>
    <t xml:space="preserve">La stratégie de LAV prévoit et assure l’instauration d'un dialogue avec au moins un représentant des principales catégories de parties-prenantes* </t>
  </si>
  <si>
    <t>1.9</t>
  </si>
  <si>
    <t>Aucune action de la stratégie de LAV ne fait l'objet d'une procédure</t>
  </si>
  <si>
    <t>La majorité des actions de LAV (surveillance, déclaration des cas, traitements…) font l’objet d’une procédure* formalisée comportant toutes les rubriques identifiées comme nécessaires et dont le contenu est correctement détaillé et décliné pour différentes situations.</t>
  </si>
  <si>
    <t>Les procédures sont connues par tous les acteurs concernés et les documents leur sont facilement accessibles</t>
  </si>
  <si>
    <t xml:space="preserve">Les actions de communication grand public ne sont pas du tout adaptées au contexte territorial (vecteur ciblé, prise en compte de l’acceptabilité de la stratégie, des problématiques socio-économiques, des langues locales, des pratiques culturelles…) OU il n'y a pas de communication grand public </t>
  </si>
  <si>
    <t>Les actions de communication grand public sont plutôt bien adaptées au contexte territorial (vecteur ciblé, prise en compte de l’acceptabilité de la stratégie, des problématiques socio-économiques, des langues locales, des pratiques culturelles…), mais des améliorations mineures sont nécessaires</t>
  </si>
  <si>
    <t>Les actions de communication grand public sont parfaitement adaptées au contexte territorial (vecteur ciblé, prise en compte de l’acceptabilité de la stratégie, des problématiques socio-économiques, des langues locales, des pratiques culturelles…)</t>
  </si>
  <si>
    <t>La communication grand public est réévaluée au cours du temps de manière cohérente et avec une réactivité globalementassez satisfaisante par rapport aux besoins, mais des améliorations mineures sont nécessaires</t>
  </si>
  <si>
    <t>La communication grand public est réévaluée au cours du temps de manière peu cohérente et avec une réactivité pas assez satisfaisante par rapport aux besoins, des améliorations majeures sont nécessaires</t>
  </si>
  <si>
    <t>Les actions de mobilisation sociale sont plutôt bien adaptées au contexte territorial (vecteur ciblé, prise en compte de l’acceptabilité de la stratégie, des problématiques socio-économiques, des langues locales, des pratiques culturelles…), mais des améliorations mineures sont nécessaires</t>
  </si>
  <si>
    <t>Le type d’acteurs mobilisés pour la mobilisation sociale* n’est pas vraiment de nature à répondre aux besoins du territoire en termes de LAV, des améliorations majeures sont nécessaires pour améliorer le dispositif.</t>
  </si>
  <si>
    <t>Section 2.D.2 : Surveillance épidémiologique des cas humains</t>
  </si>
  <si>
    <t>La LAV est mise en œuvre de manière à bien limiter ses éventuels effets sur la population générale</t>
  </si>
  <si>
    <t>La LAV est mise en œuvre sans chercher à limiter l'apparition de résistance aux insecticides. La stratégie doit être revue</t>
  </si>
  <si>
    <t>La LAV est mise en œuvre de manière à essayer de limiter l'apparition de résistance aux insecticides, mais des améliorations majeures sont nécessaires</t>
  </si>
  <si>
    <t>La LAV est mise en œuvre de manière à essayer de limiter l'apparition de résistance aux insecticides, mais des améliorations mineures sont nécessaires</t>
  </si>
  <si>
    <t>La LAV est mise en œuvre de manière à parfaitement bien limiter l'apparition de résistance aux insecticides</t>
  </si>
  <si>
    <t>Les risques professionnels ont été identifiés par l’opérateur à travers un DUERP (Document Unique d’Évaluation des Risques Professionnels) ET tout acteur de terrain (ARS, opérateur, collectivité territoriale…) en charge des interventions de LAV bénéficie d’une formation (ex : certibiocide), d’une information et d'une protection (équipements de protection individuelle - EPI) satisfaisante vis-à-vis de ces risques.</t>
  </si>
  <si>
    <t>Il n’est pas possible d’évaluer quantitativement ou qualitativement les moyens disponibles</t>
  </si>
  <si>
    <t>Section 2.F : Mesures mises en œuvre pour protéger l’environnement, la biodiversité et la santé</t>
  </si>
  <si>
    <t>Section 3 : Intégration des différentes composantes de la LAV</t>
  </si>
  <si>
    <t>Section 2.B : Communication institutionnelle, communication grand public et mobilisation sociale</t>
  </si>
  <si>
    <t>Une stratégie de communication institutionnelle est-elle définie, planifiée et mise en œuvre ?</t>
  </si>
  <si>
    <t>Une stratégie de communication institutionnelle est effectivement mise en œuvre</t>
  </si>
  <si>
    <t xml:space="preserve">Les actions de communication institutionnelle sont bien adaptées au contexte territorial </t>
  </si>
  <si>
    <t xml:space="preserve">La communication institutionnelle est proactive </t>
  </si>
  <si>
    <t>Une stratégie de communication institutionnelle est effectivement mise en œuvre de manière assez satisfaisante, mais des améliorations mineures sont nécessaires</t>
  </si>
  <si>
    <t>Une stratégie de communication institutionnelle est effectivement mise en œuvre de manière satisfaisante. Celle-ci peut reposer sur des supports écrits ou oraux à destination des partenaires externes de la LAV, des outils de présentation des activités et résultats de la stratégie de LAV, Internet, les réseaux sociaux, des activités menées au cours de réunions à destination des partenaires ou tout autres supports de communication</t>
  </si>
  <si>
    <t>Les actions de communication institutionnelle ne sont pas du tout adaptées au contexte territorial (vecteur ciblé, prise en compte de l’acceptabilité de la stratégie, des problématiques socio-économiques, des langues locales, des pratiques culturelles…) OU il n'y a pas de communication institutionnelle</t>
  </si>
  <si>
    <t>Les actions de communication institutionnelle ne sont pas bien adaptées au contexte territorial (vecteur ciblé, prise en compte de l’acceptabilité de la stratégie, des problématiques socio-économiques, des langues locales, des pratiques culturelles…), des améliorations majeures sont nécessaires</t>
  </si>
  <si>
    <t>Les actions de communication institutionnelle sont plutôt bien adaptées au contexte territorial (vecteur ciblé, prise en compte de l’acceptabilité de la stratégie, des problématiques socio-économiques, des langues locales, des pratiques culturelles…), mais des améliorations mineures sont nécessaires</t>
  </si>
  <si>
    <t>Les actions de communication institutionnelle sont parfaitement adaptées au contexte territorial (vecteur ciblé, prise en compte de l’acceptabilité de la stratégie, des problématiques socio-économiques, des langues locales, des pratiques culturelles…)</t>
  </si>
  <si>
    <t>La communication institutionnelle n'est pas du tout proactive. Elle n'évolue pas au cours du temps en fonction de la situation</t>
  </si>
  <si>
    <t>La communication institutionnelle est réévaluée au cours du temps de manière cohérente et avec une réactivité pas assez satisfaisante par rapport aux besoins, des améliorations majeures sont nécessaires</t>
  </si>
  <si>
    <t>La communication institutionnelle est réévaluée au cours du temps de manière cohérente et avec une réactivité assez satisfaisante par rapport aux besoins, mais des améliorations mineures sont nécessaires</t>
  </si>
  <si>
    <t>La communication institutionnelle est proactive et évolue globalement au cours du temps de manière cohérente et avec une réactivité satisfaisante au regard de l’évolution de la situation entomo-épidémiologique. La stratégie de communication institutionnelle  est approuvée a minima chaque année au début de la saison vectorielle, voire à chaque changement de situation épidémiologique</t>
  </si>
  <si>
    <t>La surveillance épidémiologique humaine est menée de manière très efficace pour répondre aux objectifs poursuivis dans la stratégie de LAV. Les actions mises en œuvre dans le cadre de la surveillance entomologique active* sont cohérentes (nature, délais de transmission…). Des indicateurs de suivi* des activités planifiées ont été élaborés ou identifiés pour animer le dispositif de surveillance épidémiologique humaine. Ils sont calculés à la fréquence prévue ET sont considérés satisfaisants ou des actions correctives* sont mises en œuvre le cas échéant.</t>
  </si>
  <si>
    <t>La surveillance épidémiologique animale est menée de manière très efficace pour répondre aux objectifs poursuivis dans la stratégie de LAV. Les actions mises en œuvre dans le cadre de la surveillance entomologique active* sont cohérentes (nature, délais de transmission…). Des indicateurs de suivi* des activités planifiées ont été élaborés ou identifiés pour animer le dispositif de surveillance épidémiologique animale. Ils sont calculés à la fréquence prévue ET sont considérés satisfaisants ou des actions correctives* sont mises en œuvre le cas échéant.</t>
  </si>
  <si>
    <t>Les interventions de LAV autour des cas sont menées de manière efficace pour répondre aux objectifs de la stratégie de LAV. Les interventions de LAV mises en œuvre autour des cas sont cohérentes (délais, périmètres d’intervention, outils &amp; techniques utilisés…) avec les objectifs poursuivis par la stratégie de LAV. Des indicateurs* (voir exemples dans le manuel) des activités planifiées ont été élaborés pour suivre les interventions de LAV. Ils sont calculés avec la fréquence prévue ET sont considérés satisfaisants ou des actions correctives* sont mises en œuvre le cas échéant.</t>
  </si>
  <si>
    <t>Les modalités organisationnelles d’animation entre les deux acteurs considérés ET les outils* de communication et d’animation (réunions* de coordination locale, comptes rendus diffusés, mail, web, téléphone...) sont adaptés pour permettre une communication verticale (descendante et ascendante) et/ou horizontale (mais ne sont pas formalisées).</t>
  </si>
  <si>
    <t>Les acteurs impliqués dans la mise en œuvre de la LAV sont-ils satisfaits de leur rôle et de leurs missions ?</t>
  </si>
  <si>
    <t>L'acteur considéré n'est pas du tout satisfait de son rôle et de ses missions dans la stratégie de LAV</t>
  </si>
  <si>
    <t>L'acteur considéré n'est pas vraiment satisfait de son rôle et de ses missions dans la stratégie de LAV</t>
  </si>
  <si>
    <t>L'acteur considéré est plutôt satisfait de son rôle et de ses missions dans la stratégie de LAV</t>
  </si>
  <si>
    <t>L'acteur considéré est parfaitement satisfait de son rôle et de ses missions dans la stratégie de LAV</t>
  </si>
  <si>
    <t>Le lien entre les différents systèmes de surveillance considérés est fort, les informations circulent parfaitement (ex : les systèmes sont interconnectés) ET les résultats du premier système considéré sont pris en compte par le second.</t>
  </si>
  <si>
    <t>Les relations entre les différents systèmes de surveillance considérés sont inexistantes, il n’y a pas de flux d’information en provenance du premier système ET/OU les informations/résultats ne sont pas pris en compte par le second système (ou ne peuvent pas l’être).</t>
  </si>
  <si>
    <t>Une évaluation des changements socio-comportementaux* réalisés par les populations cibles pour prendre en compte les recommandations &amp; mesures de prévention émises dans le cadre de la stratégie de LAV est-elle réalisée ?</t>
  </si>
  <si>
    <t xml:space="preserve">Il n’y a aucun suivi des changements socio-comportementaux*. La stratégie de LAV doit être impérativement revue. </t>
  </si>
  <si>
    <t xml:space="preserve">Il y a un suivi des changements socio-comportementaux*, mais des améliorations majeures doivent être apportées au dispositif. </t>
  </si>
  <si>
    <t>Il y a un suivi des changements socio-comportementaux*, mais des améliorations mineures doivent être apportées au dispositif.</t>
  </si>
  <si>
    <t>Le suivi des changements socio-comportementaux* (mise en œuvre des mesures de prévention contre les piqûres et la prolifération des arthropodes vecteurs…) est mené de manière très efficace pour répondre aux objectifs poursuivis dans la stratégie de LAV. Les actions mises en œuvre dans le cadre du suivi des changements socio-comportementaux* sont cohérentes (nature, délais de transmission…). Des indicateurs de suivi* des activités planifiées ont été élaborés ou identifiés pour animer le dispositif de suivi des changements socio-comportementaux*. Ils sont calculés à la fréquence prévue ET sont considérés satisfaisants ou des actions correctives* sont mises en œuvre le cas échéant.</t>
  </si>
  <si>
    <t>Une stratégie de communication institutionnelle  est effectivement mise en œuvre mais de manière non satisfaisante, des améliorations majeures sont nécessaires</t>
  </si>
  <si>
    <t>Il n’y a pas lieu d’établir un lien entre les systèmes de surveillance</t>
  </si>
  <si>
    <t>Un lien existe entre les différents systèmes de surveillance considérés, mais le flux d’information ne permet pas de satisfaire complètement tous les objectifs de la LAV ET/OU les attentes des partie-prenantes et les informations/résultats en provenance du premier système ne sont pas / ou ne peuvent pas complètement être pris en compte par le second système considéré. Des améliorations mineures sont nécessaires.</t>
  </si>
  <si>
    <t>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t>
  </si>
  <si>
    <t>Section 2.E : Interventions</t>
  </si>
  <si>
    <t>Il n’y a pas eu de cas sur la période considérée.</t>
  </si>
  <si>
    <t xml:space="preserve">Les interventions de LAV autour des cas ne sont pas menées de manière suffisamment efficace, des améliorations majeures doivent être apportées à la stratégie. </t>
  </si>
  <si>
    <t>Les actions réalisées pour lutter contre la prolifération des moustiques (lutte préventive) sont-elles menées de manière appropriée pour répondre aux objectifs  de la stratégie de LAV ?</t>
  </si>
  <si>
    <t xml:space="preserve">Il n’y a aucune action réalisée de manière préventive (hors actions de LAV menées autour des cas, voir question suivante). La stratégie de LAV doit être impérativement revue. </t>
  </si>
  <si>
    <t xml:space="preserve">La lutte préventive n’est pas menée de manière suffisamment efficace, des améliorations majeures doivent être apportées à la stratégie. </t>
  </si>
  <si>
    <t>La lutte préventive est menée de manière plutôt efficace pour répondre aux objectifs de la stratégie de LAV, mais des améliorations mineures doivent être apportées à la stratégie.</t>
  </si>
  <si>
    <t>La lutte préventive (élimination mécanique des gîtes larvaires, traitements larvicides des gîtes larvaires qui ne peuvent pas être éliminés, piégeage…) est menée de manière efficace pour répondre aux objectifs de la stratégie de LAV. Les actions préventives mises en œuvre sont cohérentes avec les objectifs poursuivis par la stratégie de LAV. Des indicateurs* (voir exemples dans le manuel) des activités planifiées ont été élaborés pour suivre les actions de lutte préventive. Ils sont calculés avec la fréquence prévue ET sont considérés satisfaisants ou des actions correctives* sont mises en œuvre le cas échéant.</t>
  </si>
  <si>
    <t>2.22.1</t>
  </si>
  <si>
    <t>2.22.2</t>
  </si>
  <si>
    <t>2.22.3</t>
  </si>
  <si>
    <t>2.24</t>
  </si>
  <si>
    <t>2.24.1</t>
  </si>
  <si>
    <t>2.24.2</t>
  </si>
  <si>
    <t>2.24.3</t>
  </si>
  <si>
    <t>2.24.4</t>
  </si>
  <si>
    <t>2.24.5</t>
  </si>
  <si>
    <t>2.24.6</t>
  </si>
  <si>
    <t>2.24.7</t>
  </si>
  <si>
    <t>2.24.8</t>
  </si>
  <si>
    <t>2.24.9</t>
  </si>
  <si>
    <t>2.24.10</t>
  </si>
  <si>
    <t>2.24.11</t>
  </si>
  <si>
    <t>2.24.12</t>
  </si>
  <si>
    <t>2.24.13</t>
  </si>
  <si>
    <t>2.24.14</t>
  </si>
  <si>
    <t>2.24.15</t>
  </si>
  <si>
    <t>2.24.16</t>
  </si>
  <si>
    <t>Contrôle</t>
  </si>
  <si>
    <t>Les cases D21 et E21 sont en vert si les valeurs sont égales.</t>
  </si>
  <si>
    <t>Les problématiques vectorielles rencontrées sur le territoire considéré sont-elles intégrées au sein d’une stratégie de santé publique globale ?</t>
  </si>
  <si>
    <t>Il n’y a pas lieu d’établir un lien entre les acteurs considérés.</t>
  </si>
  <si>
    <t>Il n’est pas possible d’évaluer directement ou indirectement la satisfaction de l’acteur considéré OU l’acteur considéré n’a pas lieu d’être impliqué dans la stratégie</t>
  </si>
  <si>
    <t>Un suivi des résistances aux biocides est effectué avec un plan d’échantillonnage (prenant en compte toutes les espèces de vecteurs visés par la stratégie de LAV) et selon une fréquence qui répond aux objectifs et aux besoins de la stratégie. Les tests utilisés sont conformes aux lignes directrices en vigueur (recommandations OMS, ECDC…) et aux connaissances scientifiques et techniques disponibles. Des actions correctives* sont mises en œuvre le cas échéant.</t>
  </si>
  <si>
    <t>Les outils &amp; techniques utilisés (ou envisagés) pour les interventions de LAV autour des cas sont-ils en adéquation avec le contexte territorial et les attentes des parties-prenantes ?</t>
  </si>
  <si>
    <t>Les outils et techniques de LAV (ou envisagés) pour les interventions autour des cas ne sont absolument pas adaptés aux objectifs de la stratégie de LAV ET/OU au contexte entomo-épidémiologique.</t>
  </si>
  <si>
    <t>Des modifications importantes relatives aux outils et techniques de LAV utilisés (ou envisagés) pour les interventions autour des cas sont nécessaires pour améliorer leur adéquation aux objectifs de la stratégie de LAV et au contexte entomo-épidémiologique.</t>
  </si>
  <si>
    <t>Des modifications mineures relatives aux outils et techniques de LAV utilisés (ou envisagés) pour les interventions autour des cas permettraient d’améliorer leur adéquation aux objectifs de la stratégie de LAV et au contexte entomo-épidémiologique.</t>
  </si>
  <si>
    <t>Les outils et techniques (produits biocides*, pièges, porte-à-porte…) utilisés (ou envisagés) pour les interventions autour des cas sont parfaitement adaptés aux objectifs de la stratégie de LAV et au contexte entomo-épidémiologique. Les choix techniques prennent en compte l’efficacité des outils de LAV (justification scientifique).</t>
  </si>
  <si>
    <t>La surveillance entomologique (y compris des points d’entrée) est menée de manière très efficace pour répondre aux objectifs poursuivis dans la stratégie de LAV. Les actions mises en œuvre dans le cadre de la surveillance entomologique active* sont cohérentes (nature, délais de transmission…). Des indicateurs de suivi* des activités planifiées ont été élaborés ou identifiés pour animer le dispositif de surveillance entomologique. Ils sont calculés à la fréquence prévue ET sont considérés satisfaisants ou des actions correctives* sont mises en œuvre le cas échéant.</t>
  </si>
  <si>
    <t xml:space="preserve">Les procédures sont simples et réalisables par les intervenants </t>
  </si>
  <si>
    <t xml:space="preserve">La stratégie de LAV n'est pas du tout formalisée.  Il est indispensable de commencer à formaliser la stratégie de LAV. </t>
  </si>
  <si>
    <t>Les modalités de collaboration intra* et intersectorielle et de communication interne* entre les acteurs impliqués dans le pilotage et la mise en œuvre de la LAV sont-elles formalisées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</si>
</sst>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1"/>
      <color theme="1"/>
      <name val="Calibri"/>
      <family val="2"/>
      <scheme val="minor"/>
    </font>
    <font>
      <sz val="11"/>
      <color theme="1"/>
      <name val="Calibri"/>
      <family val="2"/>
    </font>
    <font>
      <b/>
      <i/>
      <sz val="11"/>
      <color theme="1"/>
      <name val="Calibri"/>
      <family val="2"/>
      <scheme val="minor"/>
    </font>
    <font>
      <b/>
      <i/>
      <sz val="11"/>
      <color theme="1"/>
      <name val="Calibri"/>
      <family val="2"/>
    </font>
    <font>
      <b/>
      <sz val="18"/>
      <color theme="5"/>
      <name val="Arial"/>
      <family val="2"/>
    </font>
    <font>
      <b/>
      <sz val="16"/>
      <color theme="5"/>
      <name val="Arial"/>
      <family val="2"/>
    </font>
    <font>
      <sz val="14"/>
      <color rgb="FF000000"/>
      <name val="Calibri"/>
      <family val="2"/>
      <scheme val="minor"/>
    </font>
    <font>
      <sz val="9"/>
      <color indexed="81"/>
      <name val="Tahoma"/>
      <family val="2"/>
    </font>
    <font>
      <b/>
      <sz val="9"/>
      <color indexed="81"/>
      <name val="Tahoma"/>
      <family val="2"/>
    </font>
    <font>
      <sz val="11"/>
      <name val="Calibri"/>
      <family val="2"/>
      <scheme val="minor"/>
    </font>
    <font>
      <sz val="11"/>
      <color theme="1"/>
      <name val="Calibri"/>
      <family val="2"/>
      <scheme val="minor"/>
    </font>
    <font>
      <sz val="11"/>
      <color rgb="FF000000"/>
      <name val="Calibri"/>
      <family val="2"/>
      <scheme val="minor"/>
    </font>
    <font>
      <b/>
      <sz val="9"/>
      <color theme="1"/>
      <name val="Calibri"/>
      <family val="2"/>
      <scheme val="minor"/>
    </font>
    <font>
      <b/>
      <sz val="11"/>
      <color rgb="FF000000"/>
      <name val="Calibri"/>
      <family val="2"/>
      <scheme val="minor"/>
    </font>
    <font>
      <b/>
      <sz val="20"/>
      <color rgb="FF0070C0"/>
      <name val="Arial"/>
      <family val="2"/>
    </font>
    <font>
      <i/>
      <sz val="11"/>
      <color theme="1"/>
      <name val="Calibri"/>
      <family val="2"/>
      <scheme val="minor"/>
    </font>
    <font>
      <b/>
      <sz val="11"/>
      <color theme="1"/>
      <name val="Calibri"/>
      <family val="2"/>
    </font>
    <font>
      <i/>
      <sz val="11"/>
      <color theme="1"/>
      <name val="Calibri"/>
      <family val="2"/>
    </font>
    <font>
      <b/>
      <i/>
      <sz val="12"/>
      <color theme="1"/>
      <name val="Calibri"/>
      <family val="2"/>
    </font>
    <font>
      <b/>
      <sz val="12"/>
      <color theme="1"/>
      <name val="Calibri"/>
      <family val="2"/>
      <scheme val="minor"/>
    </font>
    <font>
      <b/>
      <i/>
      <sz val="12"/>
      <color theme="1"/>
      <name val="Calibri"/>
      <family val="2"/>
      <scheme val="minor"/>
    </font>
    <font>
      <b/>
      <i/>
      <sz val="12"/>
      <color rgb="FFC00000"/>
      <name val="Calibri"/>
      <family val="2"/>
    </font>
    <font>
      <sz val="12"/>
      <color theme="1"/>
      <name val="Times New Roman"/>
      <family val="1"/>
    </font>
    <font>
      <i/>
      <sz val="11"/>
      <name val="Calibri"/>
      <family val="2"/>
      <scheme val="minor"/>
    </font>
    <font>
      <b/>
      <sz val="11"/>
      <name val="Calibri"/>
      <family val="2"/>
      <scheme val="minor"/>
    </font>
  </fonts>
  <fills count="14">
    <fill>
      <patternFill patternType="none"/>
    </fill>
    <fill>
      <patternFill patternType="gray125"/>
    </fill>
    <fill>
      <patternFill patternType="solid">
        <fgColor theme="2" tint="0.79998168889431442"/>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9" tint="0.59999389629810485"/>
        <bgColor indexed="64"/>
      </patternFill>
    </fill>
  </fills>
  <borders count="28">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s>
  <cellStyleXfs count="2">
    <xf numFmtId="0" fontId="0" fillId="0" borderId="0"/>
    <xf numFmtId="9" fontId="11" fillId="0" borderId="0" applyFont="0" applyFill="0" applyBorder="0" applyAlignment="0" applyProtection="0"/>
  </cellStyleXfs>
  <cellXfs count="168">
    <xf numFmtId="0" fontId="0" fillId="0" borderId="0" xfId="0"/>
    <xf numFmtId="0" fontId="7" fillId="0" borderId="0" xfId="0" applyFont="1" applyAlignment="1">
      <alignment horizontal="left" vertical="center" readingOrder="1"/>
    </xf>
    <xf numFmtId="0" fontId="0" fillId="0" borderId="0" xfId="0" applyAlignment="1">
      <alignment horizontal="center" vertical="center"/>
    </xf>
    <xf numFmtId="0" fontId="1" fillId="0" borderId="0" xfId="0" applyFont="1"/>
    <xf numFmtId="0" fontId="0" fillId="3" borderId="0" xfId="0" applyFill="1" applyAlignment="1">
      <alignment horizontal="center" vertical="center"/>
    </xf>
    <xf numFmtId="0" fontId="1" fillId="0" borderId="0" xfId="0" applyFont="1" applyAlignment="1">
      <alignment horizontal="center" vertical="center"/>
    </xf>
    <xf numFmtId="0" fontId="13" fillId="0" borderId="0" xfId="0" applyFont="1" applyAlignment="1">
      <alignment horizontal="center" vertical="center" wrapText="1"/>
    </xf>
    <xf numFmtId="0" fontId="12" fillId="7" borderId="4" xfId="0" applyFont="1" applyFill="1" applyBorder="1" applyAlignment="1">
      <alignment horizontal="center" vertical="center" readingOrder="1"/>
    </xf>
    <xf numFmtId="0" fontId="12" fillId="7" borderId="7" xfId="0" applyFont="1" applyFill="1" applyBorder="1" applyAlignment="1">
      <alignment horizontal="center" vertical="center" readingOrder="1"/>
    </xf>
    <xf numFmtId="0" fontId="0" fillId="7" borderId="5" xfId="0" applyFill="1" applyBorder="1" applyAlignment="1">
      <alignment horizontal="center" vertical="center" readingOrder="1"/>
    </xf>
    <xf numFmtId="9" fontId="0" fillId="7" borderId="6" xfId="1" applyFont="1" applyFill="1" applyBorder="1" applyAlignment="1">
      <alignment horizontal="center" vertical="center" readingOrder="1"/>
    </xf>
    <xf numFmtId="0" fontId="0" fillId="7" borderId="0" xfId="0" applyFill="1" applyBorder="1" applyAlignment="1">
      <alignment horizontal="center" vertical="center" readingOrder="1"/>
    </xf>
    <xf numFmtId="9" fontId="0" fillId="7" borderId="8" xfId="1" applyFont="1" applyFill="1" applyBorder="1" applyAlignment="1">
      <alignment horizontal="center" vertical="center" readingOrder="1"/>
    </xf>
    <xf numFmtId="0" fontId="12" fillId="8" borderId="7" xfId="0" applyFont="1" applyFill="1" applyBorder="1" applyAlignment="1">
      <alignment horizontal="center" vertical="center" readingOrder="1"/>
    </xf>
    <xf numFmtId="0" fontId="0" fillId="8" borderId="0" xfId="0" applyFill="1" applyBorder="1" applyAlignment="1">
      <alignment horizontal="center" vertical="center" readingOrder="1"/>
    </xf>
    <xf numFmtId="9" fontId="0" fillId="8" borderId="8" xfId="1" applyFont="1" applyFill="1" applyBorder="1" applyAlignment="1">
      <alignment horizontal="center" vertical="center" readingOrder="1"/>
    </xf>
    <xf numFmtId="0" fontId="12" fillId="8" borderId="9" xfId="0" applyFont="1" applyFill="1" applyBorder="1" applyAlignment="1">
      <alignment horizontal="center" vertical="center" readingOrder="1"/>
    </xf>
    <xf numFmtId="0" fontId="0" fillId="8" borderId="10" xfId="0" applyFill="1" applyBorder="1" applyAlignment="1">
      <alignment horizontal="center" vertical="center" readingOrder="1"/>
    </xf>
    <xf numFmtId="9" fontId="0" fillId="8" borderId="11" xfId="1" applyFont="1" applyFill="1" applyBorder="1" applyAlignment="1">
      <alignment horizontal="center" vertical="center" readingOrder="1"/>
    </xf>
    <xf numFmtId="0" fontId="1" fillId="0" borderId="0" xfId="0" applyFont="1" applyAlignment="1">
      <alignment horizontal="center" vertical="center" wrapText="1"/>
    </xf>
    <xf numFmtId="0" fontId="14" fillId="0" borderId="0" xfId="0" applyFont="1" applyAlignment="1">
      <alignment vertical="center"/>
    </xf>
    <xf numFmtId="0" fontId="15" fillId="0" borderId="0" xfId="0" applyFont="1"/>
    <xf numFmtId="9" fontId="0" fillId="0" borderId="0" xfId="0" applyNumberFormat="1" applyAlignment="1">
      <alignment horizontal="center" vertical="center"/>
    </xf>
    <xf numFmtId="0" fontId="0" fillId="5" borderId="1" xfId="0" applyFont="1" applyFill="1" applyBorder="1" applyAlignment="1" applyProtection="1">
      <alignment vertical="center" wrapText="1"/>
    </xf>
    <xf numFmtId="0" fontId="10" fillId="5" borderId="1" xfId="0" applyFont="1" applyFill="1" applyBorder="1" applyAlignment="1" applyProtection="1">
      <alignment vertical="center" wrapText="1"/>
    </xf>
    <xf numFmtId="0" fontId="0" fillId="5" borderId="1" xfId="0" applyFont="1" applyFill="1" applyBorder="1" applyAlignment="1" applyProtection="1">
      <alignment horizontal="left" vertical="center" wrapText="1"/>
    </xf>
    <xf numFmtId="0" fontId="0" fillId="6" borderId="1" xfId="0" applyFill="1" applyBorder="1" applyAlignment="1" applyProtection="1">
      <alignment vertical="center" wrapText="1"/>
    </xf>
    <xf numFmtId="0" fontId="1" fillId="0" borderId="0" xfId="0" applyFont="1" applyAlignment="1" applyProtection="1">
      <alignment horizontal="center" vertical="center"/>
    </xf>
    <xf numFmtId="0" fontId="13" fillId="0" borderId="0" xfId="0" applyFont="1" applyAlignment="1" applyProtection="1">
      <alignment horizontal="center" vertical="center" wrapText="1"/>
    </xf>
    <xf numFmtId="0" fontId="0" fillId="0" borderId="0" xfId="0" applyAlignment="1" applyProtection="1">
      <alignment horizontal="center" vertical="center"/>
    </xf>
    <xf numFmtId="0" fontId="17" fillId="4" borderId="4" xfId="0" applyFont="1" applyFill="1" applyBorder="1" applyAlignment="1" applyProtection="1">
      <alignment horizontal="left" vertical="center"/>
    </xf>
    <xf numFmtId="0" fontId="17" fillId="4" borderId="5" xfId="0" applyFont="1" applyFill="1" applyBorder="1" applyAlignment="1" applyProtection="1">
      <alignment horizontal="center" vertical="center" wrapText="1"/>
    </xf>
    <xf numFmtId="9" fontId="17" fillId="4" borderId="6" xfId="1" applyFont="1" applyFill="1" applyBorder="1" applyAlignment="1" applyProtection="1">
      <alignment horizontal="center" vertical="center" wrapText="1"/>
    </xf>
    <xf numFmtId="9" fontId="0" fillId="0" borderId="0" xfId="0" applyNumberFormat="1" applyAlignment="1" applyProtection="1">
      <alignment horizontal="center" vertical="center"/>
    </xf>
    <xf numFmtId="0" fontId="16" fillId="4" borderId="7" xfId="0" applyFont="1" applyFill="1" applyBorder="1" applyAlignment="1" applyProtection="1">
      <alignment vertical="center" wrapText="1"/>
    </xf>
    <xf numFmtId="0" fontId="2" fillId="4" borderId="0" xfId="0" applyFont="1" applyFill="1" applyBorder="1" applyAlignment="1" applyProtection="1">
      <alignment horizontal="center" vertical="center" wrapText="1"/>
    </xf>
    <xf numFmtId="9" fontId="2" fillId="4" borderId="8" xfId="1" applyFont="1" applyFill="1" applyBorder="1" applyAlignment="1" applyProtection="1">
      <alignment horizontal="center" vertical="center" wrapText="1"/>
    </xf>
    <xf numFmtId="0" fontId="1" fillId="5" borderId="7" xfId="0" applyFont="1" applyFill="1" applyBorder="1" applyAlignment="1" applyProtection="1">
      <alignment horizontal="left" vertical="center"/>
    </xf>
    <xf numFmtId="0" fontId="1" fillId="5" borderId="0" xfId="0" applyFont="1" applyFill="1" applyBorder="1" applyAlignment="1" applyProtection="1">
      <alignment horizontal="center" vertical="center"/>
    </xf>
    <xf numFmtId="0" fontId="1" fillId="5" borderId="0" xfId="0" quotePrefix="1" applyFont="1" applyFill="1" applyBorder="1" applyAlignment="1" applyProtection="1">
      <alignment horizontal="center" vertical="center"/>
    </xf>
    <xf numFmtId="9" fontId="1" fillId="5" borderId="8" xfId="1" quotePrefix="1" applyFont="1" applyFill="1" applyBorder="1" applyAlignment="1" applyProtection="1">
      <alignment horizontal="center" vertical="center"/>
    </xf>
    <xf numFmtId="0" fontId="16" fillId="5" borderId="7" xfId="0" applyFont="1" applyFill="1" applyBorder="1" applyAlignment="1" applyProtection="1">
      <alignment vertical="center" wrapText="1"/>
    </xf>
    <xf numFmtId="0" fontId="2" fillId="5" borderId="0" xfId="0" applyFont="1" applyFill="1" applyBorder="1" applyAlignment="1" applyProtection="1">
      <alignment horizontal="center" vertical="center" wrapText="1"/>
    </xf>
    <xf numFmtId="9" fontId="2" fillId="5" borderId="8" xfId="1" applyFont="1" applyFill="1" applyBorder="1" applyAlignment="1" applyProtection="1">
      <alignment horizontal="center" vertical="center" wrapText="1"/>
    </xf>
    <xf numFmtId="0" fontId="18" fillId="5" borderId="7" xfId="0" applyFont="1" applyFill="1" applyBorder="1" applyAlignment="1" applyProtection="1">
      <alignment horizontal="justify" vertical="center" wrapText="1"/>
    </xf>
    <xf numFmtId="0" fontId="0" fillId="0" borderId="0" xfId="0" applyAlignment="1">
      <alignment horizontal="center" vertical="center" wrapText="1"/>
    </xf>
    <xf numFmtId="0" fontId="0" fillId="6" borderId="1" xfId="0" applyFont="1" applyFill="1" applyBorder="1" applyAlignment="1" applyProtection="1">
      <alignment vertical="center" wrapText="1"/>
    </xf>
    <xf numFmtId="0" fontId="10" fillId="6" borderId="1" xfId="0" applyFont="1" applyFill="1" applyBorder="1" applyAlignment="1" applyProtection="1">
      <alignment vertical="center" wrapText="1"/>
    </xf>
    <xf numFmtId="0" fontId="16" fillId="5" borderId="1" xfId="0" applyFont="1" applyFill="1" applyBorder="1" applyAlignment="1" applyProtection="1">
      <alignment vertical="center" wrapText="1"/>
    </xf>
    <xf numFmtId="0" fontId="16" fillId="0" borderId="0" xfId="0" applyFont="1" applyAlignment="1">
      <alignment horizontal="center" vertical="center"/>
    </xf>
    <xf numFmtId="0" fontId="16" fillId="0" borderId="0" xfId="0" applyFont="1"/>
    <xf numFmtId="0" fontId="18" fillId="4" borderId="1" xfId="0" applyFont="1" applyFill="1" applyBorder="1" applyAlignment="1" applyProtection="1">
      <alignment vertical="center" wrapText="1"/>
    </xf>
    <xf numFmtId="0" fontId="1" fillId="6" borderId="10" xfId="0" applyFont="1" applyFill="1" applyBorder="1" applyAlignment="1" applyProtection="1">
      <alignment horizontal="center" vertical="center"/>
    </xf>
    <xf numFmtId="0" fontId="1" fillId="6" borderId="10" xfId="0" quotePrefix="1" applyFont="1" applyFill="1" applyBorder="1" applyAlignment="1" applyProtection="1">
      <alignment horizontal="center" vertical="center"/>
    </xf>
    <xf numFmtId="9" fontId="1" fillId="6" borderId="11" xfId="1" quotePrefix="1" applyFont="1" applyFill="1" applyBorder="1" applyAlignment="1" applyProtection="1">
      <alignment horizontal="center" vertical="center"/>
    </xf>
    <xf numFmtId="0" fontId="0" fillId="0" borderId="0" xfId="0" applyFont="1" applyAlignment="1">
      <alignment horizontal="center" vertical="center" wrapText="1"/>
    </xf>
    <xf numFmtId="0" fontId="5" fillId="2" borderId="0" xfId="0" applyFont="1" applyFill="1" applyAlignment="1">
      <alignment horizontal="center"/>
    </xf>
    <xf numFmtId="0" fontId="6" fillId="2" borderId="0" xfId="0" applyFont="1" applyFill="1" applyAlignment="1">
      <alignment horizontal="center"/>
    </xf>
    <xf numFmtId="0" fontId="0" fillId="0" borderId="0" xfId="0" applyAlignment="1">
      <alignment horizontal="center"/>
    </xf>
    <xf numFmtId="0" fontId="16" fillId="4" borderId="1" xfId="0" applyFont="1" applyFill="1" applyBorder="1" applyAlignment="1" applyProtection="1">
      <alignment vertical="center" wrapText="1"/>
    </xf>
    <xf numFmtId="0" fontId="0" fillId="0" borderId="0" xfId="0" applyBorder="1"/>
    <xf numFmtId="0" fontId="0" fillId="0" borderId="0" xfId="0" applyFont="1" applyAlignment="1">
      <alignment horizontal="center" vertical="center"/>
    </xf>
    <xf numFmtId="0" fontId="0" fillId="0" borderId="0" xfId="0" applyFont="1" applyAlignment="1" applyProtection="1">
      <alignment horizontal="center" vertical="center" wrapText="1"/>
      <protection locked="0"/>
    </xf>
    <xf numFmtId="0" fontId="0" fillId="9" borderId="0" xfId="0" applyFont="1" applyFill="1" applyAlignment="1" applyProtection="1">
      <alignment horizontal="center" vertical="center" wrapText="1"/>
      <protection locked="0"/>
    </xf>
    <xf numFmtId="0" fontId="0" fillId="0" borderId="0" xfId="0" applyAlignment="1">
      <alignment horizontal="left"/>
    </xf>
    <xf numFmtId="0" fontId="19" fillId="3" borderId="1" xfId="0" applyFont="1" applyFill="1" applyBorder="1" applyAlignment="1" applyProtection="1">
      <alignment horizontal="justify" vertical="center" wrapText="1"/>
    </xf>
    <xf numFmtId="0" fontId="20" fillId="3" borderId="1" xfId="0" applyFont="1" applyFill="1" applyBorder="1" applyAlignment="1" applyProtection="1">
      <alignment vertical="center" wrapText="1"/>
    </xf>
    <xf numFmtId="0" fontId="21" fillId="3" borderId="1" xfId="0" applyFont="1" applyFill="1" applyBorder="1" applyAlignment="1" applyProtection="1">
      <alignment vertical="center" wrapText="1"/>
    </xf>
    <xf numFmtId="0" fontId="20" fillId="3" borderId="3" xfId="0" applyFont="1" applyFill="1" applyBorder="1" applyAlignment="1" applyProtection="1">
      <alignment vertical="center" wrapText="1"/>
    </xf>
    <xf numFmtId="0" fontId="0" fillId="10" borderId="0" xfId="0" applyFill="1" applyAlignment="1">
      <alignment horizontal="center" vertical="center"/>
    </xf>
    <xf numFmtId="0" fontId="0" fillId="10" borderId="0" xfId="0" applyFill="1" applyAlignment="1">
      <alignment horizontal="center" vertical="center" wrapText="1"/>
    </xf>
    <xf numFmtId="0" fontId="0" fillId="11" borderId="0" xfId="0" applyFill="1" applyAlignment="1">
      <alignment horizontal="center" vertical="center"/>
    </xf>
    <xf numFmtId="0" fontId="0" fillId="11" borderId="0" xfId="0" applyFill="1" applyAlignment="1">
      <alignment horizontal="center" vertical="center" wrapText="1"/>
    </xf>
    <xf numFmtId="0" fontId="0" fillId="12" borderId="0" xfId="0" applyFill="1" applyAlignment="1">
      <alignment horizontal="center" vertical="center"/>
    </xf>
    <xf numFmtId="0" fontId="0" fillId="12" borderId="0" xfId="0" applyFill="1" applyAlignment="1">
      <alignment horizontal="center" vertical="center" wrapText="1"/>
    </xf>
    <xf numFmtId="0" fontId="0" fillId="13" borderId="0" xfId="0" applyFill="1" applyAlignment="1">
      <alignment horizontal="center" vertical="center"/>
    </xf>
    <xf numFmtId="0" fontId="0" fillId="13" borderId="0" xfId="0" applyFill="1" applyAlignment="1">
      <alignment horizontal="center" vertical="center" wrapText="1"/>
    </xf>
    <xf numFmtId="0" fontId="0" fillId="3" borderId="0" xfId="0" applyFill="1" applyAlignment="1">
      <alignment horizontal="center" vertical="center" wrapText="1"/>
    </xf>
    <xf numFmtId="0" fontId="24" fillId="5" borderId="1" xfId="0" applyFont="1" applyFill="1" applyBorder="1" applyAlignment="1" applyProtection="1">
      <alignment vertical="center" wrapText="1"/>
    </xf>
    <xf numFmtId="0" fontId="1" fillId="0" borderId="0" xfId="0" applyFont="1" applyFill="1"/>
    <xf numFmtId="0" fontId="0" fillId="0" borderId="0" xfId="0" applyFill="1"/>
    <xf numFmtId="0" fontId="0" fillId="4" borderId="1" xfId="0" applyFont="1" applyFill="1" applyBorder="1" applyAlignment="1" applyProtection="1">
      <alignment horizontal="center" vertical="center" wrapText="1"/>
    </xf>
    <xf numFmtId="0" fontId="0" fillId="3" borderId="13" xfId="0" applyFont="1" applyFill="1" applyBorder="1" applyAlignment="1">
      <alignment horizontal="center" vertical="center"/>
    </xf>
    <xf numFmtId="0" fontId="0" fillId="4" borderId="0" xfId="0" applyFont="1" applyFill="1" applyBorder="1" applyAlignment="1">
      <alignment horizontal="center" vertical="center" wrapText="1"/>
    </xf>
    <xf numFmtId="0" fontId="0" fillId="4" borderId="13" xfId="0" applyFont="1" applyFill="1" applyBorder="1" applyAlignment="1">
      <alignment horizontal="center" vertical="center"/>
    </xf>
    <xf numFmtId="0" fontId="0" fillId="4" borderId="13" xfId="0" applyFont="1" applyFill="1" applyBorder="1" applyAlignment="1" applyProtection="1">
      <alignment horizontal="center" vertical="center" wrapText="1"/>
    </xf>
    <xf numFmtId="0" fontId="0" fillId="4" borderId="14" xfId="0" applyFont="1" applyFill="1" applyBorder="1" applyAlignment="1">
      <alignment horizontal="center" vertical="center"/>
    </xf>
    <xf numFmtId="0" fontId="0" fillId="5" borderId="13" xfId="0" applyFont="1" applyFill="1" applyBorder="1" applyAlignment="1">
      <alignment horizontal="center" vertical="center"/>
    </xf>
    <xf numFmtId="0" fontId="2" fillId="5" borderId="0" xfId="0" applyFont="1" applyFill="1" applyBorder="1" applyAlignment="1">
      <alignment horizontal="center" vertical="center" wrapText="1"/>
    </xf>
    <xf numFmtId="0" fontId="0" fillId="6" borderId="13" xfId="0" applyFont="1" applyFill="1" applyBorder="1" applyAlignment="1">
      <alignment horizontal="center" vertical="center"/>
    </xf>
    <xf numFmtId="0" fontId="2" fillId="6" borderId="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18" fillId="4" borderId="17"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0" fillId="4" borderId="17"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protection locked="0"/>
    </xf>
    <xf numFmtId="0" fontId="0" fillId="5" borderId="17" xfId="0" applyFont="1" applyFill="1" applyBorder="1" applyAlignment="1" applyProtection="1">
      <alignment horizontal="center" vertical="center" wrapText="1"/>
      <protection locked="0"/>
    </xf>
    <xf numFmtId="0" fontId="0" fillId="3" borderId="17" xfId="0" applyFont="1" applyFill="1" applyBorder="1" applyAlignment="1" applyProtection="1">
      <alignment horizontal="center" vertical="center" wrapText="1"/>
      <protection locked="0"/>
    </xf>
    <xf numFmtId="0" fontId="2" fillId="5" borderId="17" xfId="0" applyFont="1" applyFill="1" applyBorder="1" applyAlignment="1">
      <alignment horizontal="center" vertical="center" wrapText="1"/>
    </xf>
    <xf numFmtId="0" fontId="4" fillId="3" borderId="17" xfId="0" applyFont="1" applyFill="1" applyBorder="1" applyAlignment="1" applyProtection="1">
      <alignment horizontal="center" vertical="center" wrapText="1"/>
      <protection locked="0"/>
    </xf>
    <xf numFmtId="0" fontId="2" fillId="6" borderId="17" xfId="0" applyFont="1" applyFill="1" applyBorder="1" applyAlignment="1">
      <alignment horizontal="center" vertical="center" wrapText="1"/>
    </xf>
    <xf numFmtId="0" fontId="0" fillId="6" borderId="17" xfId="0" applyFont="1" applyFill="1" applyBorder="1" applyAlignment="1" applyProtection="1">
      <alignment horizontal="center" vertical="center" wrapText="1"/>
      <protection locked="0"/>
    </xf>
    <xf numFmtId="0" fontId="0" fillId="6" borderId="19" xfId="0" applyFont="1" applyFill="1" applyBorder="1" applyAlignment="1" applyProtection="1">
      <alignment horizontal="center" vertical="center" wrapText="1"/>
      <protection locked="0"/>
    </xf>
    <xf numFmtId="0" fontId="1" fillId="3" borderId="16" xfId="0" applyFont="1" applyFill="1" applyBorder="1" applyAlignment="1" applyProtection="1">
      <alignment vertical="center" wrapText="1"/>
    </xf>
    <xf numFmtId="0" fontId="3" fillId="3" borderId="17" xfId="0" applyFont="1" applyFill="1" applyBorder="1" applyAlignment="1" applyProtection="1">
      <alignment vertical="center" wrapText="1"/>
    </xf>
    <xf numFmtId="0" fontId="18" fillId="4" borderId="17" xfId="0" applyFont="1" applyFill="1" applyBorder="1" applyAlignment="1" applyProtection="1">
      <alignment vertical="center" wrapText="1"/>
    </xf>
    <xf numFmtId="0" fontId="2" fillId="4" borderId="17" xfId="0" applyFont="1" applyFill="1" applyBorder="1" applyAlignment="1" applyProtection="1">
      <alignment vertical="center" wrapText="1"/>
    </xf>
    <xf numFmtId="0" fontId="0" fillId="4" borderId="17" xfId="0" applyFont="1" applyFill="1" applyBorder="1" applyAlignment="1" applyProtection="1">
      <alignment vertical="center" wrapText="1"/>
    </xf>
    <xf numFmtId="0" fontId="16" fillId="4" borderId="17" xfId="0" applyFont="1" applyFill="1" applyBorder="1" applyAlignment="1" applyProtection="1">
      <alignment vertical="center" wrapText="1"/>
    </xf>
    <xf numFmtId="0" fontId="0" fillId="5" borderId="17" xfId="0" applyFont="1" applyFill="1" applyBorder="1" applyAlignment="1" applyProtection="1">
      <alignment vertical="center" wrapText="1"/>
    </xf>
    <xf numFmtId="0" fontId="16" fillId="5" borderId="17" xfId="0" applyFont="1" applyFill="1" applyBorder="1" applyAlignment="1" applyProtection="1">
      <alignment vertical="center" wrapText="1"/>
    </xf>
    <xf numFmtId="0" fontId="4" fillId="3" borderId="17" xfId="0" applyFont="1" applyFill="1" applyBorder="1" applyAlignment="1" applyProtection="1">
      <alignment horizontal="justify" vertical="center" wrapText="1"/>
    </xf>
    <xf numFmtId="0" fontId="10" fillId="5" borderId="17" xfId="0" applyFont="1" applyFill="1" applyBorder="1" applyAlignment="1" applyProtection="1">
      <alignment vertical="center" wrapText="1"/>
    </xf>
    <xf numFmtId="0" fontId="0" fillId="5" borderId="17" xfId="0" applyFont="1" applyFill="1" applyBorder="1" applyAlignment="1" applyProtection="1">
      <alignment horizontal="left" vertical="center" wrapText="1"/>
    </xf>
    <xf numFmtId="0" fontId="1" fillId="3" borderId="17" xfId="0" applyFont="1" applyFill="1" applyBorder="1" applyAlignment="1" applyProtection="1">
      <alignment vertical="center" wrapText="1"/>
    </xf>
    <xf numFmtId="0" fontId="0" fillId="6" borderId="17" xfId="0" applyFill="1" applyBorder="1" applyAlignment="1" applyProtection="1">
      <alignment vertical="center" wrapText="1"/>
    </xf>
    <xf numFmtId="0" fontId="0" fillId="6" borderId="19" xfId="0" applyFill="1" applyBorder="1" applyAlignment="1" applyProtection="1">
      <alignment vertical="center" wrapText="1"/>
    </xf>
    <xf numFmtId="0" fontId="0" fillId="3" borderId="7" xfId="0" applyFill="1" applyBorder="1" applyAlignment="1" applyProtection="1">
      <alignment horizontal="left" vertical="center"/>
    </xf>
    <xf numFmtId="0" fontId="0" fillId="3" borderId="0" xfId="0" applyFont="1" applyFill="1" applyBorder="1" applyAlignment="1" applyProtection="1">
      <alignment horizontal="center" vertical="center" wrapText="1"/>
      <protection locked="0"/>
    </xf>
    <xf numFmtId="0" fontId="0" fillId="0" borderId="7" xfId="0" applyBorder="1" applyAlignment="1" applyProtection="1">
      <alignment horizontal="left" vertical="center"/>
    </xf>
    <xf numFmtId="0" fontId="16" fillId="0" borderId="7" xfId="0" applyFont="1" applyBorder="1" applyAlignment="1" applyProtection="1">
      <alignment horizontal="left" vertical="center"/>
    </xf>
    <xf numFmtId="0" fontId="0" fillId="6" borderId="25" xfId="0" applyFill="1" applyBorder="1" applyAlignment="1" applyProtection="1">
      <alignment vertical="center" wrapText="1"/>
    </xf>
    <xf numFmtId="0" fontId="0" fillId="6" borderId="26" xfId="0" applyFont="1" applyFill="1" applyBorder="1" applyAlignment="1">
      <alignment horizontal="center" vertical="center"/>
    </xf>
    <xf numFmtId="0" fontId="0" fillId="3" borderId="0" xfId="0" applyFill="1" applyBorder="1" applyAlignment="1" applyProtection="1">
      <alignment horizontal="left" vertical="center"/>
    </xf>
    <xf numFmtId="0" fontId="0" fillId="0" borderId="0" xfId="0" applyBorder="1" applyAlignment="1" applyProtection="1">
      <alignment horizontal="left" vertical="center"/>
    </xf>
    <xf numFmtId="0" fontId="1" fillId="0" borderId="7" xfId="0" applyFont="1" applyBorder="1" applyAlignment="1" applyProtection="1">
      <alignment horizontal="left" vertical="center"/>
    </xf>
    <xf numFmtId="0" fontId="1" fillId="0" borderId="0" xfId="0" applyFont="1" applyBorder="1" applyAlignment="1" applyProtection="1">
      <alignment horizontal="left" vertical="center"/>
    </xf>
    <xf numFmtId="0" fontId="17" fillId="4" borderId="1" xfId="0" applyFont="1" applyFill="1" applyBorder="1" applyAlignment="1" applyProtection="1">
      <alignment vertical="center" wrapText="1"/>
    </xf>
    <xf numFmtId="0" fontId="1" fillId="4" borderId="1" xfId="0" applyFont="1" applyFill="1" applyBorder="1" applyAlignment="1" applyProtection="1">
      <alignment vertical="center" wrapText="1"/>
    </xf>
    <xf numFmtId="0" fontId="1" fillId="5" borderId="1" xfId="0" applyFont="1" applyFill="1" applyBorder="1" applyAlignment="1" applyProtection="1">
      <alignment vertical="center" wrapText="1"/>
    </xf>
    <xf numFmtId="0" fontId="25" fillId="5" borderId="1" xfId="0" applyFont="1" applyFill="1" applyBorder="1" applyAlignment="1" applyProtection="1">
      <alignment vertical="center" wrapText="1"/>
    </xf>
    <xf numFmtId="0" fontId="1" fillId="6" borderId="1" xfId="0" applyFont="1" applyFill="1" applyBorder="1" applyAlignment="1" applyProtection="1">
      <alignment vertical="center" wrapText="1"/>
    </xf>
    <xf numFmtId="0" fontId="0" fillId="4" borderId="17" xfId="0" applyFill="1" applyBorder="1" applyAlignment="1" applyProtection="1">
      <alignment vertical="center" wrapText="1"/>
    </xf>
    <xf numFmtId="0" fontId="1" fillId="6" borderId="9" xfId="0" applyFont="1" applyFill="1" applyBorder="1" applyAlignment="1" applyProtection="1">
      <alignment horizontal="left" vertical="center" wrapText="1"/>
    </xf>
    <xf numFmtId="9" fontId="0" fillId="0" borderId="0" xfId="1" applyFont="1" applyAlignment="1">
      <alignment wrapText="1"/>
    </xf>
    <xf numFmtId="0" fontId="0" fillId="0" borderId="27" xfId="0" applyBorder="1" applyAlignment="1">
      <alignment horizontal="center"/>
    </xf>
    <xf numFmtId="0" fontId="0" fillId="0" borderId="3" xfId="0" applyBorder="1"/>
    <xf numFmtId="0" fontId="0" fillId="0" borderId="2" xfId="0" applyBorder="1"/>
    <xf numFmtId="0" fontId="0" fillId="0" borderId="12" xfId="0" applyBorder="1"/>
    <xf numFmtId="0" fontId="18" fillId="4" borderId="18" xfId="0" applyFont="1" applyFill="1" applyBorder="1" applyAlignment="1" applyProtection="1">
      <alignment horizontal="center" vertical="center" wrapText="1"/>
      <protection locked="0"/>
    </xf>
    <xf numFmtId="0" fontId="1" fillId="0" borderId="20" xfId="0" applyFont="1" applyBorder="1" applyAlignment="1" applyProtection="1">
      <alignment horizontal="left" vertical="center" wrapText="1"/>
    </xf>
    <xf numFmtId="0" fontId="1" fillId="0" borderId="23" xfId="0" applyFont="1" applyBorder="1" applyAlignment="1" applyProtection="1">
      <alignment horizontal="left" vertical="center" wrapText="1"/>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16" fillId="0" borderId="0" xfId="0" applyFont="1" applyProtection="1"/>
    <xf numFmtId="0" fontId="16" fillId="4" borderId="1" xfId="0"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0" fillId="0" borderId="0" xfId="0" applyAlignment="1" applyProtection="1">
      <alignment horizontal="left"/>
    </xf>
    <xf numFmtId="0" fontId="16" fillId="4" borderId="2"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2" fillId="6"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1" fillId="9" borderId="15" xfId="0" applyFont="1" applyFill="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9" borderId="15" xfId="0" applyFont="1" applyFill="1" applyBorder="1" applyAlignment="1" applyProtection="1">
      <alignment horizontal="center" wrapText="1"/>
    </xf>
    <xf numFmtId="0" fontId="0" fillId="4" borderId="0" xfId="0" applyFont="1" applyFill="1" applyBorder="1" applyAlignment="1" applyProtection="1">
      <alignment horizontal="center" vertical="center" wrapText="1"/>
    </xf>
    <xf numFmtId="0" fontId="0" fillId="4" borderId="12"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0" fillId="6" borderId="0" xfId="0" applyFont="1" applyFill="1" applyBorder="1" applyAlignment="1" applyProtection="1">
      <alignment horizontal="center" vertical="center" wrapText="1"/>
    </xf>
    <xf numFmtId="0" fontId="0" fillId="6" borderId="26" xfId="0" applyFont="1" applyFill="1" applyBorder="1" applyAlignment="1" applyProtection="1">
      <alignment horizontal="center" vertical="center" wrapText="1"/>
    </xf>
  </cellXfs>
  <cellStyles count="2">
    <cellStyle name="Normal" xfId="0" builtinId="0"/>
    <cellStyle name="Pourcentage" xfId="1" builtinId="5"/>
  </cellStyles>
  <dxfs count="2">
    <dxf>
      <fill>
        <patternFill>
          <bgColor rgb="FF00B050"/>
        </patternFill>
      </fill>
    </dxf>
    <dxf>
      <fill>
        <patternFill>
          <bgColor rgb="FF00B050"/>
        </patternFill>
      </fill>
    </dxf>
  </dxfs>
  <tableStyles count="0" defaultTableStyle="TableStyleMedium2" defaultPivotStyle="PivotStyleLight16"/>
  <colors>
    <mruColors>
      <color rgb="FFCCFFCC"/>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1'!$B$6</c:f>
              <c:strCache>
                <c:ptCount val="1"/>
                <c:pt idx="0">
                  <c:v>Section 1.A : Pilotage et définition des objectifs de la LAV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922-4C8B-98BE-C66BFA8F028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922-4C8B-98BE-C66BFA8F028A}"/>
              </c:ext>
            </c:extLst>
          </c:dPt>
          <c:val>
            <c:numRef>
              <c:f>'Sortie graphique 1'!$E$6:$F$6</c:f>
              <c:numCache>
                <c:formatCode>0%</c:formatCode>
                <c:ptCount val="2"/>
                <c:pt idx="0">
                  <c:v>0.33333333333333331</c:v>
                </c:pt>
                <c:pt idx="1">
                  <c:v>0.66666666666666674</c:v>
                </c:pt>
              </c:numCache>
            </c:numRef>
          </c:val>
          <c:extLst>
            <c:ext xmlns:c16="http://schemas.microsoft.com/office/drawing/2014/chart" uri="{C3380CC4-5D6E-409C-BE32-E72D297353CC}">
              <c16:uniqueId val="{00000004-3922-4C8B-98BE-C66BFA8F028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593-4647-84FC-00C385D1FF92}"/>
              </c:ext>
            </c:extLst>
          </c:dPt>
          <c:val>
            <c:numRef>
              <c:f>'Sortie graphique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'Sortie graphique 1'!#REF!</c15:sqref>
                        </c15:formulaRef>
                      </c:ext>
                    </c:extLst>
                    <c:strCache>
                      <c:ptCount val="1"/>
                      <c:pt idx="0">
                        <c:v>#REF!</c:v>
                      </c:pt>
                    </c:strCache>
                  </c:strRef>
                </c15:tx>
              </c15:filteredSeriesTitle>
            </c:ext>
            <c:ext xmlns:c16="http://schemas.microsoft.com/office/drawing/2014/chart" uri="{C3380CC4-5D6E-409C-BE32-E72D297353CC}">
              <c16:uniqueId val="{00000004-4593-4647-84FC-00C385D1FF9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1'!$B$13</c:f>
              <c:strCache>
                <c:ptCount val="1"/>
                <c:pt idx="0">
                  <c:v>Section 2.D : Surveillance intégrée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40-45EE-A5DC-42B89D75DE3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40-45EE-A5DC-42B89D75DE3E}"/>
              </c:ext>
            </c:extLst>
          </c:dPt>
          <c:val>
            <c:numRef>
              <c:f>'Sortie graphique 1'!$E$13:$F$13</c:f>
              <c:numCache>
                <c:formatCode>0%</c:formatCode>
                <c:ptCount val="2"/>
                <c:pt idx="0">
                  <c:v>0.33333333333333331</c:v>
                </c:pt>
                <c:pt idx="1">
                  <c:v>0.66666666666666674</c:v>
                </c:pt>
              </c:numCache>
            </c:numRef>
          </c:val>
          <c:extLst>
            <c:ext xmlns:c16="http://schemas.microsoft.com/office/drawing/2014/chart" uri="{C3380CC4-5D6E-409C-BE32-E72D297353CC}">
              <c16:uniqueId val="{00000004-ED40-45EE-A5DC-42B89D75DE3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1'!$B$14</c:f>
              <c:strCache>
                <c:ptCount val="1"/>
                <c:pt idx="0">
                  <c:v>Section 2.E : Interventions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74C-447D-8C8D-25F9D7D0755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74C-447D-8C8D-25F9D7D07558}"/>
              </c:ext>
            </c:extLst>
          </c:dPt>
          <c:val>
            <c:numRef>
              <c:f>'Sortie graphique 1'!$E$14:$F$14</c:f>
              <c:numCache>
                <c:formatCode>0%</c:formatCode>
                <c:ptCount val="2"/>
                <c:pt idx="0">
                  <c:v>0.33333333333333331</c:v>
                </c:pt>
                <c:pt idx="1">
                  <c:v>0.66666666666666674</c:v>
                </c:pt>
              </c:numCache>
            </c:numRef>
          </c:val>
          <c:extLst>
            <c:ext xmlns:c16="http://schemas.microsoft.com/office/drawing/2014/chart" uri="{C3380CC4-5D6E-409C-BE32-E72D297353CC}">
              <c16:uniqueId val="{00000004-374C-447D-8C8D-25F9D7D0755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1'!$B$15</c:f>
              <c:strCache>
                <c:ptCount val="1"/>
                <c:pt idx="0">
                  <c:v>Section 2.F : Mesures mises en œuvre pour protéger l’environnement, la biodiversité et la santé</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65-489A-9E4C-A2551314CA5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65-489A-9E4C-A2551314CA5C}"/>
              </c:ext>
            </c:extLst>
          </c:dPt>
          <c:val>
            <c:numRef>
              <c:f>'Sortie graphique 1'!$E$15:$F$15</c:f>
              <c:numCache>
                <c:formatCode>0%</c:formatCode>
                <c:ptCount val="2"/>
                <c:pt idx="0">
                  <c:v>0.33333333333333331</c:v>
                </c:pt>
                <c:pt idx="1">
                  <c:v>0.66666666666666674</c:v>
                </c:pt>
              </c:numCache>
            </c:numRef>
          </c:val>
          <c:extLst>
            <c:ext xmlns:c16="http://schemas.microsoft.com/office/drawing/2014/chart" uri="{C3380CC4-5D6E-409C-BE32-E72D297353CC}">
              <c16:uniqueId val="{00000004-0865-489A-9E4C-A2551314CA5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1'!$B$16</c:f>
              <c:strCache>
                <c:ptCount val="1"/>
                <c:pt idx="0">
                  <c:v>Section 2.G : Moyens humains, matériels et/ou financiers alloués à la LAV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5BB-4EA6-8EA5-C4575D5D2CD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5BB-4EA6-8EA5-C4575D5D2CDD}"/>
              </c:ext>
            </c:extLst>
          </c:dPt>
          <c:val>
            <c:numRef>
              <c:f>'Sortie graphique 1'!$E$16:$F$16</c:f>
              <c:numCache>
                <c:formatCode>0%</c:formatCode>
                <c:ptCount val="2"/>
                <c:pt idx="0">
                  <c:v>0.33333333333333331</c:v>
                </c:pt>
                <c:pt idx="1">
                  <c:v>0.66666666666666674</c:v>
                </c:pt>
              </c:numCache>
            </c:numRef>
          </c:val>
          <c:extLst>
            <c:ext xmlns:c16="http://schemas.microsoft.com/office/drawing/2014/chart" uri="{C3380CC4-5D6E-409C-BE32-E72D297353CC}">
              <c16:uniqueId val="{00000004-35BB-4EA6-8EA5-C4575D5D2CD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049-4807-B9DC-5C3CD0A6BC82}"/>
              </c:ext>
            </c:extLst>
          </c:dPt>
          <c:val>
            <c:numRef>
              <c:f>'Sortie graphique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'Sortie graphique 1'!#REF!</c15:sqref>
                        </c15:formulaRef>
                      </c:ext>
                    </c:extLst>
                    <c:strCache>
                      <c:ptCount val="1"/>
                      <c:pt idx="0">
                        <c:v>#REF!</c:v>
                      </c:pt>
                    </c:strCache>
                  </c:strRef>
                </c15:tx>
              </c15:filteredSeriesTitle>
            </c:ext>
            <c:ext xmlns:c16="http://schemas.microsoft.com/office/drawing/2014/chart" uri="{C3380CC4-5D6E-409C-BE32-E72D297353CC}">
              <c16:uniqueId val="{00000004-0049-4807-B9DC-5C3CD0A6BC8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DD-43CF-8D2C-E91278719A5B}"/>
              </c:ext>
            </c:extLst>
          </c:dPt>
          <c:val>
            <c:numRef>
              <c:f>'Sortie graphique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'Sortie graphique 1'!#REF!</c15:sqref>
                        </c15:formulaRef>
                      </c:ext>
                    </c:extLst>
                    <c:strCache>
                      <c:ptCount val="1"/>
                      <c:pt idx="0">
                        <c:v>#REF!</c:v>
                      </c:pt>
                    </c:strCache>
                  </c:strRef>
                </c15:tx>
              </c15:filteredSeriesTitle>
            </c:ext>
            <c:ext xmlns:c16="http://schemas.microsoft.com/office/drawing/2014/chart" uri="{C3380CC4-5D6E-409C-BE32-E72D297353CC}">
              <c16:uniqueId val="{00000004-94DD-43CF-8D2C-E91278719A5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1'!$B$17</c:f>
              <c:strCache>
                <c:ptCount val="1"/>
                <c:pt idx="0">
                  <c:v>Section 3 : Intégration des différentes composantes de la LAV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B0F-492B-9CA9-DFBEB375D58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B0F-492B-9CA9-DFBEB375D584}"/>
              </c:ext>
            </c:extLst>
          </c:dPt>
          <c:val>
            <c:numRef>
              <c:f>'Sortie graphique 1'!$E$17:$F$17</c:f>
              <c:numCache>
                <c:formatCode>0%</c:formatCode>
                <c:ptCount val="2"/>
                <c:pt idx="0">
                  <c:v>0.33333333333333331</c:v>
                </c:pt>
                <c:pt idx="1">
                  <c:v>0.66666666666666674</c:v>
                </c:pt>
              </c:numCache>
            </c:numRef>
          </c:val>
          <c:extLst>
            <c:ext xmlns:c16="http://schemas.microsoft.com/office/drawing/2014/chart" uri="{C3380CC4-5D6E-409C-BE32-E72D297353CC}">
              <c16:uniqueId val="{00000004-AB0F-492B-9CA9-DFBEB375D58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DA8-48CB-874A-4FF4A02F8E75}"/>
              </c:ext>
            </c:extLst>
          </c:dPt>
          <c:val>
            <c:numRef>
              <c:f>'Sortie graphique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'Sortie graphique 1'!#REF!</c15:sqref>
                        </c15:formulaRef>
                      </c:ext>
                    </c:extLst>
                    <c:strCache>
                      <c:ptCount val="1"/>
                      <c:pt idx="0">
                        <c:v>#REF!</c:v>
                      </c:pt>
                    </c:strCache>
                  </c:strRef>
                </c15:tx>
              </c15:filteredSeriesTitle>
            </c:ext>
            <c:ext xmlns:c16="http://schemas.microsoft.com/office/drawing/2014/chart" uri="{C3380CC4-5D6E-409C-BE32-E72D297353CC}">
              <c16:uniqueId val="{00000004-3DA8-48CB-874A-4FF4A02F8E7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1'!$B$17</c:f>
              <c:strCache>
                <c:ptCount val="1"/>
                <c:pt idx="0">
                  <c:v>Section 3 : Intégration des différentes composantes de la LAV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8C-40FE-8909-444B2165976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8C-40FE-8909-444B21659761}"/>
              </c:ext>
            </c:extLst>
          </c:dPt>
          <c:val>
            <c:numRef>
              <c:f>'Sortie graphique 1'!$E$17:$F$17</c:f>
              <c:numCache>
                <c:formatCode>0%</c:formatCode>
                <c:ptCount val="2"/>
                <c:pt idx="0">
                  <c:v>0.33333333333333331</c:v>
                </c:pt>
                <c:pt idx="1">
                  <c:v>0.66666666666666674</c:v>
                </c:pt>
              </c:numCache>
            </c:numRef>
          </c:val>
          <c:extLst>
            <c:ext xmlns:c16="http://schemas.microsoft.com/office/drawing/2014/chart" uri="{C3380CC4-5D6E-409C-BE32-E72D297353CC}">
              <c16:uniqueId val="{00000004-E88C-40FE-8909-444B2165976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925-4FDF-A525-23B1D9EB90F8}"/>
              </c:ext>
            </c:extLst>
          </c:dPt>
          <c:val>
            <c:numRef>
              <c:f>'Sortie graphique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'Sortie graphique 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'Sortie graphique 1'!#REF!</c15:sqref>
                        </c15:formulaRef>
                      </c:ext>
                    </c:extLst>
                  </c:multiLvlStrRef>
                </c15:cat>
              </c15:filteredCategoryTitle>
            </c:ext>
            <c:ext xmlns:c16="http://schemas.microsoft.com/office/drawing/2014/chart" uri="{C3380CC4-5D6E-409C-BE32-E72D297353CC}">
              <c16:uniqueId val="{00000004-4925-4FDF-A525-23B1D9EB90F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'Sortie graphique 2'!$G$8:$G$15</c:f>
              <c:strCache>
                <c:ptCount val="8"/>
                <c:pt idx="0">
                  <c:v>Cohérence int</c:v>
                </c:pt>
                <c:pt idx="1">
                  <c:v>Acceptabilité</c:v>
                </c:pt>
                <c:pt idx="2">
                  <c:v>Faisabilité</c:v>
                </c:pt>
                <c:pt idx="3">
                  <c:v>Efficacité</c:v>
                </c:pt>
                <c:pt idx="4">
                  <c:v>Pertinence</c:v>
                </c:pt>
                <c:pt idx="5">
                  <c:v>Flexibilité</c:v>
                </c:pt>
                <c:pt idx="6">
                  <c:v>Impact</c:v>
                </c:pt>
                <c:pt idx="7">
                  <c:v>Cohérence ext</c:v>
                </c:pt>
              </c:strCache>
            </c:strRef>
          </c:cat>
          <c:val>
            <c:numRef>
              <c:f>'Sortie graphique 2'!$J$8:$J$15</c:f>
              <c:numCache>
                <c:formatCode>0%</c:formatCode>
                <c:ptCount val="8"/>
                <c:pt idx="0">
                  <c:v>0.33333333333333331</c:v>
                </c:pt>
                <c:pt idx="1">
                  <c:v>0.33333333333333331</c:v>
                </c:pt>
                <c:pt idx="2">
                  <c:v>0.33333333333333331</c:v>
                </c:pt>
                <c:pt idx="3">
                  <c:v>0.33333333333333331</c:v>
                </c:pt>
                <c:pt idx="4">
                  <c:v>0.33333333333333331</c:v>
                </c:pt>
                <c:pt idx="5">
                  <c:v>0.33333333333333331</c:v>
                </c:pt>
                <c:pt idx="6">
                  <c:v>0.33333333333333331</c:v>
                </c:pt>
                <c:pt idx="7">
                  <c:v>0.33333333333333331</c:v>
                </c:pt>
              </c:numCache>
            </c:numRef>
          </c:val>
          <c:extLst>
            <c:ext xmlns:c16="http://schemas.microsoft.com/office/drawing/2014/chart" uri="{C3380CC4-5D6E-409C-BE32-E72D297353CC}">
              <c16:uniqueId val="{00000000-AFA0-4996-A8B3-3AF1968CD4B8}"/>
            </c:ext>
          </c:extLst>
        </c:ser>
        <c:dLbls>
          <c:showLegendKey val="0"/>
          <c:showVal val="0"/>
          <c:showCatName val="0"/>
          <c:showSerName val="0"/>
          <c:showPercent val="0"/>
          <c:showBubbleSize val="0"/>
        </c:dLbls>
        <c:axId val="387333999"/>
        <c:axId val="387331919"/>
      </c:radarChart>
      <c:catAx>
        <c:axId val="38733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7331919"/>
        <c:crosses val="autoZero"/>
        <c:auto val="1"/>
        <c:lblAlgn val="ctr"/>
        <c:lblOffset val="100"/>
        <c:noMultiLvlLbl val="0"/>
      </c:catAx>
      <c:valAx>
        <c:axId val="387331919"/>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873339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1'!$B$7</c:f>
              <c:strCache>
                <c:ptCount val="1"/>
                <c:pt idx="0">
                  <c:v>Section 1.B : Identification et prise en compte des attentes des parties-prenantes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5B5-486B-9397-C50D72201A5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5B5-486B-9397-C50D72201A57}"/>
              </c:ext>
            </c:extLst>
          </c:dPt>
          <c:cat>
            <c:strRef>
              <c:f>'Sortie graphique 1'!$B$7</c:f>
              <c:strCache>
                <c:ptCount val="1"/>
                <c:pt idx="0">
                  <c:v>Section 1.B : Identification et prise en compte des attentes des parties-prenantes</c:v>
                </c:pt>
              </c:strCache>
            </c:strRef>
          </c:cat>
          <c:val>
            <c:numRef>
              <c:f>'Sortie graphique 1'!$E$7:$F$7</c:f>
              <c:numCache>
                <c:formatCode>0%</c:formatCode>
                <c:ptCount val="2"/>
                <c:pt idx="0">
                  <c:v>0.33333333333333331</c:v>
                </c:pt>
                <c:pt idx="1">
                  <c:v>0.66666666666666674</c:v>
                </c:pt>
              </c:numCache>
            </c:numRef>
          </c:val>
          <c:extLst>
            <c:ext xmlns:c16="http://schemas.microsoft.com/office/drawing/2014/chart" uri="{C3380CC4-5D6E-409C-BE32-E72D297353CC}">
              <c16:uniqueId val="{00000004-F5B5-486B-9397-C50D72201A5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1'!$B$8</c:f>
              <c:strCache>
                <c:ptCount val="1"/>
                <c:pt idx="0">
                  <c:v>Section 1.C : Politique qualité</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3A-4DD8-8A0A-59020F7D0D8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3A-4DD8-8A0A-59020F7D0D80}"/>
              </c:ext>
            </c:extLst>
          </c:dPt>
          <c:val>
            <c:numRef>
              <c:f>'Sortie graphique 1'!$E$8:$F$8</c:f>
              <c:numCache>
                <c:formatCode>0%</c:formatCode>
                <c:ptCount val="2"/>
                <c:pt idx="0">
                  <c:v>0.33333333333333331</c:v>
                </c:pt>
                <c:pt idx="1">
                  <c:v>0.66666666666666674</c:v>
                </c:pt>
              </c:numCache>
            </c:numRef>
          </c:val>
          <c:extLst>
            <c:ext xmlns:c16="http://schemas.microsoft.com/office/drawing/2014/chart" uri="{C3380CC4-5D6E-409C-BE32-E72D297353CC}">
              <c16:uniqueId val="{00000004-273A-4DD8-8A0A-59020F7D0D8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1'!$B$5</c:f>
              <c:strCache>
                <c:ptCount val="1"/>
                <c:pt idx="0">
                  <c:v>Section 1 : Objectifs et pilotage de la LAV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BEE-4A36-83A9-D20400B1DD3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BEE-4A36-83A9-D20400B1DD3D}"/>
              </c:ext>
            </c:extLst>
          </c:dPt>
          <c:val>
            <c:numRef>
              <c:f>'Sortie graphique 1'!$E$5:$F$5</c:f>
              <c:numCache>
                <c:formatCode>0%</c:formatCode>
                <c:ptCount val="2"/>
                <c:pt idx="0">
                  <c:v>0.33333333333333331</c:v>
                </c:pt>
                <c:pt idx="1">
                  <c:v>0.66666666666666674</c:v>
                </c:pt>
              </c:numCache>
            </c:numRef>
          </c:val>
          <c:extLst>
            <c:ext xmlns:c16="http://schemas.microsoft.com/office/drawing/2014/chart" uri="{C3380CC4-5D6E-409C-BE32-E72D297353CC}">
              <c16:uniqueId val="{00000004-9BEE-4A36-83A9-D20400B1DD3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1'!$B$9</c:f>
              <c:strCache>
                <c:ptCount val="1"/>
                <c:pt idx="0">
                  <c:v>Section 2 : Mise en œuvre de la LAV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CC-460B-B77C-060E56D131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CC-460B-B77C-060E56D13125}"/>
              </c:ext>
            </c:extLst>
          </c:dPt>
          <c:val>
            <c:numRef>
              <c:f>'Sortie graphique 1'!$E$9:$F$9</c:f>
              <c:numCache>
                <c:formatCode>0%</c:formatCode>
                <c:ptCount val="2"/>
                <c:pt idx="0">
                  <c:v>0.33333333333333331</c:v>
                </c:pt>
                <c:pt idx="1">
                  <c:v>0.66666666666666674</c:v>
                </c:pt>
              </c:numCache>
            </c:numRef>
          </c:val>
          <c:extLst>
            <c:ext xmlns:c16="http://schemas.microsoft.com/office/drawing/2014/chart" uri="{C3380CC4-5D6E-409C-BE32-E72D297353CC}">
              <c16:uniqueId val="{00000004-50CC-460B-B77C-060E56D1312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1'!$B$10</c:f>
              <c:strCache>
                <c:ptCount val="1"/>
                <c:pt idx="0">
                  <c:v>Section 2.A : Programmation, réalisation et suivi des actions mises en œuvre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88-4D04-997D-D34797A1E42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D88-4D04-997D-D34797A1E423}"/>
              </c:ext>
            </c:extLst>
          </c:dPt>
          <c:val>
            <c:numRef>
              <c:f>'Sortie graphique 1'!$E$10:$F$10</c:f>
              <c:numCache>
                <c:formatCode>0%</c:formatCode>
                <c:ptCount val="2"/>
                <c:pt idx="0">
                  <c:v>0.33333333333333331</c:v>
                </c:pt>
                <c:pt idx="1">
                  <c:v>0.66666666666666674</c:v>
                </c:pt>
              </c:numCache>
            </c:numRef>
          </c:val>
          <c:extLst>
            <c:ext xmlns:c16="http://schemas.microsoft.com/office/drawing/2014/chart" uri="{C3380CC4-5D6E-409C-BE32-E72D297353CC}">
              <c16:uniqueId val="{00000004-6D88-4D04-997D-D34797A1E42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1'!$B$11</c:f>
              <c:strCache>
                <c:ptCount val="1"/>
                <c:pt idx="0">
                  <c:v>Section 2.B : Communication institutionnelle, communication grand public et mobilisation sociale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616-48F4-82F4-85C749B78F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616-48F4-82F4-85C749B78F5F}"/>
              </c:ext>
            </c:extLst>
          </c:dPt>
          <c:val>
            <c:numRef>
              <c:f>'Sortie graphique 1'!$E$11:$F$11</c:f>
              <c:numCache>
                <c:formatCode>0%</c:formatCode>
                <c:ptCount val="2"/>
                <c:pt idx="0">
                  <c:v>0.33333333333333331</c:v>
                </c:pt>
                <c:pt idx="1">
                  <c:v>0.66666666666666674</c:v>
                </c:pt>
              </c:numCache>
            </c:numRef>
          </c:val>
          <c:extLst>
            <c:ext xmlns:c16="http://schemas.microsoft.com/office/drawing/2014/chart" uri="{C3380CC4-5D6E-409C-BE32-E72D297353CC}">
              <c16:uniqueId val="{00000004-F616-48F4-82F4-85C749B78F5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'Sortie graphique 1'!$B$12</c:f>
              <c:strCache>
                <c:ptCount val="1"/>
                <c:pt idx="0">
                  <c:v>Section 2.C : Collaboration intra et intersectorielle, information et communication interne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24A-445E-B6AE-20B75031AD2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24A-445E-B6AE-20B75031AD2B}"/>
              </c:ext>
            </c:extLst>
          </c:dPt>
          <c:val>
            <c:numRef>
              <c:f>'Sortie graphique 1'!$E$12:$F$12</c:f>
              <c:numCache>
                <c:formatCode>0%</c:formatCode>
                <c:ptCount val="2"/>
                <c:pt idx="0">
                  <c:v>0.33333333333333331</c:v>
                </c:pt>
                <c:pt idx="1">
                  <c:v>0.66666666666666674</c:v>
                </c:pt>
              </c:numCache>
            </c:numRef>
          </c:val>
          <c:extLst>
            <c:ext xmlns:c16="http://schemas.microsoft.com/office/drawing/2014/chart" uri="{C3380CC4-5D6E-409C-BE32-E72D297353CC}">
              <c16:uniqueId val="{00000004-424A-445E-B6AE-20B75031AD2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11</xdr:col>
      <xdr:colOff>784860</xdr:colOff>
      <xdr:row>4</xdr:row>
      <xdr:rowOff>289560</xdr:rowOff>
    </xdr:from>
    <xdr:to>
      <xdr:col>13</xdr:col>
      <xdr:colOff>266700</xdr:colOff>
      <xdr:row>6</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784860</xdr:colOff>
      <xdr:row>5</xdr:row>
      <xdr:rowOff>472440</xdr:rowOff>
    </xdr:from>
    <xdr:to>
      <xdr:col>13</xdr:col>
      <xdr:colOff>251460</xdr:colOff>
      <xdr:row>6</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7620</xdr:colOff>
      <xdr:row>6</xdr:row>
      <xdr:rowOff>0</xdr:rowOff>
    </xdr:from>
    <xdr:to>
      <xdr:col>13</xdr:col>
      <xdr:colOff>266700</xdr:colOff>
      <xdr:row>7</xdr:row>
      <xdr:rowOff>45720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784860</xdr:colOff>
      <xdr:row>6</xdr:row>
      <xdr:rowOff>403860</xdr:rowOff>
    </xdr:from>
    <xdr:to>
      <xdr:col>13</xdr:col>
      <xdr:colOff>251460</xdr:colOff>
      <xdr:row>8</xdr:row>
      <xdr:rowOff>7620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365760</xdr:colOff>
      <xdr:row>3</xdr:row>
      <xdr:rowOff>243840</xdr:rowOff>
    </xdr:from>
    <xdr:to>
      <xdr:col>9</xdr:col>
      <xdr:colOff>60960</xdr:colOff>
      <xdr:row>6</xdr:row>
      <xdr:rowOff>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358140</xdr:colOff>
      <xdr:row>7</xdr:row>
      <xdr:rowOff>464820</xdr:rowOff>
    </xdr:from>
    <xdr:to>
      <xdr:col>9</xdr:col>
      <xdr:colOff>327660</xdr:colOff>
      <xdr:row>10</xdr:row>
      <xdr:rowOff>129540</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7620</xdr:colOff>
      <xdr:row>8</xdr:row>
      <xdr:rowOff>472440</xdr:rowOff>
    </xdr:from>
    <xdr:to>
      <xdr:col>13</xdr:col>
      <xdr:colOff>266700</xdr:colOff>
      <xdr:row>10</xdr:row>
      <xdr:rowOff>76200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7620</xdr:colOff>
      <xdr:row>9</xdr:row>
      <xdr:rowOff>472440</xdr:rowOff>
    </xdr:from>
    <xdr:to>
      <xdr:col>13</xdr:col>
      <xdr:colOff>266700</xdr:colOff>
      <xdr:row>11</xdr:row>
      <xdr:rowOff>76200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7620</xdr:colOff>
      <xdr:row>10</xdr:row>
      <xdr:rowOff>472440</xdr:rowOff>
    </xdr:from>
    <xdr:to>
      <xdr:col>13</xdr:col>
      <xdr:colOff>266700</xdr:colOff>
      <xdr:row>12</xdr:row>
      <xdr:rowOff>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7620</xdr:colOff>
      <xdr:row>11</xdr:row>
      <xdr:rowOff>472440</xdr:rowOff>
    </xdr:from>
    <xdr:to>
      <xdr:col>13</xdr:col>
      <xdr:colOff>266700</xdr:colOff>
      <xdr:row>12</xdr:row>
      <xdr:rowOff>76200</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7620</xdr:colOff>
      <xdr:row>12</xdr:row>
      <xdr:rowOff>0</xdr:rowOff>
    </xdr:from>
    <xdr:to>
      <xdr:col>13</xdr:col>
      <xdr:colOff>266700</xdr:colOff>
      <xdr:row>13</xdr:row>
      <xdr:rowOff>76200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7620</xdr:colOff>
      <xdr:row>12</xdr:row>
      <xdr:rowOff>472440</xdr:rowOff>
    </xdr:from>
    <xdr:to>
      <xdr:col>13</xdr:col>
      <xdr:colOff>266700</xdr:colOff>
      <xdr:row>14</xdr:row>
      <xdr:rowOff>76200</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7620</xdr:colOff>
      <xdr:row>13</xdr:row>
      <xdr:rowOff>472440</xdr:rowOff>
    </xdr:from>
    <xdr:to>
      <xdr:col>13</xdr:col>
      <xdr:colOff>266700</xdr:colOff>
      <xdr:row>15</xdr:row>
      <xdr:rowOff>76200</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7620</xdr:colOff>
      <xdr:row>14</xdr:row>
      <xdr:rowOff>472440</xdr:rowOff>
    </xdr:from>
    <xdr:to>
      <xdr:col>13</xdr:col>
      <xdr:colOff>312420</xdr:colOff>
      <xdr:row>16</xdr:row>
      <xdr:rowOff>114300</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7620</xdr:colOff>
      <xdr:row>15</xdr:row>
      <xdr:rowOff>472440</xdr:rowOff>
    </xdr:from>
    <xdr:to>
      <xdr:col>13</xdr:col>
      <xdr:colOff>266700</xdr:colOff>
      <xdr:row>16</xdr:row>
      <xdr:rowOff>0</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7620</xdr:colOff>
      <xdr:row>16</xdr:row>
      <xdr:rowOff>0</xdr:rowOff>
    </xdr:from>
    <xdr:to>
      <xdr:col>13</xdr:col>
      <xdr:colOff>266700</xdr:colOff>
      <xdr:row>16</xdr:row>
      <xdr:rowOff>76200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15240</xdr:colOff>
      <xdr:row>15</xdr:row>
      <xdr:rowOff>182880</xdr:rowOff>
    </xdr:from>
    <xdr:to>
      <xdr:col>9</xdr:col>
      <xdr:colOff>434340</xdr:colOff>
      <xdr:row>17</xdr:row>
      <xdr:rowOff>83820</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0</xdr:colOff>
      <xdr:row>16</xdr:row>
      <xdr:rowOff>457200</xdr:rowOff>
    </xdr:from>
    <xdr:to>
      <xdr:col>13</xdr:col>
      <xdr:colOff>259080</xdr:colOff>
      <xdr:row>17</xdr:row>
      <xdr:rowOff>0</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0</xdr:colOff>
      <xdr:row>16</xdr:row>
      <xdr:rowOff>0</xdr:rowOff>
    </xdr:from>
    <xdr:to>
      <xdr:col>13</xdr:col>
      <xdr:colOff>320040</xdr:colOff>
      <xdr:row>17</xdr:row>
      <xdr:rowOff>106680</xdr:rowOff>
    </xdr:to>
    <xdr:graphicFrame macro="">
      <xdr:nvGraphicFramePr>
        <xdr:cNvPr id="24"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769619</xdr:colOff>
      <xdr:row>21</xdr:row>
      <xdr:rowOff>160020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6"/>
  <sheetViews>
    <sheetView tabSelected="1" zoomScale="70" zoomScaleNormal="70" workbookViewId="0">
      <pane xSplit="1" ySplit="5" topLeftCell="B131" activePane="bottomRight" state="frozen"/>
      <selection pane="topRight" activeCell="B1" sqref="B1"/>
      <selection pane="bottomLeft" activeCell="A6" sqref="A6"/>
      <selection pane="bottomRight" activeCell="G5" sqref="G5:G166"/>
    </sheetView>
  </sheetViews>
  <sheetFormatPr baseColWidth="10" defaultColWidth="11.5703125" defaultRowHeight="15" x14ac:dyDescent="0.25"/>
  <cols>
    <col min="1" max="2" width="7.7109375" style="64" customWidth="1"/>
    <col min="3" max="3" width="72.7109375" customWidth="1"/>
    <col min="4" max="4" width="13.85546875" style="58" customWidth="1"/>
    <col min="5" max="5" width="12.7109375" style="2" customWidth="1"/>
    <col min="6" max="6" width="7" style="61" customWidth="1"/>
    <col min="7" max="7" width="72.7109375" style="62" customWidth="1"/>
    <col min="8" max="8" width="54.42578125" customWidth="1"/>
  </cols>
  <sheetData>
    <row r="1" spans="1:16" ht="23.25" x14ac:dyDescent="0.35">
      <c r="C1" s="56" t="s">
        <v>49</v>
      </c>
      <c r="E1" s="62"/>
    </row>
    <row r="2" spans="1:16" ht="6.6" customHeight="1" x14ac:dyDescent="0.3">
      <c r="C2" s="57"/>
      <c r="E2" s="62"/>
    </row>
    <row r="3" spans="1:16" ht="30.6" customHeight="1" x14ac:dyDescent="0.3">
      <c r="C3" s="57" t="s">
        <v>52</v>
      </c>
      <c r="E3" s="62"/>
      <c r="F3" s="62"/>
      <c r="H3" s="63" t="s">
        <v>395</v>
      </c>
    </row>
    <row r="4" spans="1:16" ht="15.75" thickBot="1" x14ac:dyDescent="0.3">
      <c r="E4" s="62"/>
    </row>
    <row r="5" spans="1:16" ht="30" x14ac:dyDescent="0.25">
      <c r="A5" s="142" t="s">
        <v>237</v>
      </c>
      <c r="B5" s="143"/>
      <c r="C5" s="144" t="s">
        <v>0</v>
      </c>
      <c r="D5" s="145" t="s">
        <v>45</v>
      </c>
      <c r="E5" s="159" t="s">
        <v>46</v>
      </c>
      <c r="F5" s="160"/>
      <c r="G5" s="161" t="s">
        <v>207</v>
      </c>
      <c r="H5" s="162" t="s">
        <v>227</v>
      </c>
    </row>
    <row r="6" spans="1:16" ht="29.25" customHeight="1" x14ac:dyDescent="0.25">
      <c r="A6" s="119"/>
      <c r="B6" s="125"/>
      <c r="C6" s="68" t="s">
        <v>51</v>
      </c>
      <c r="D6" s="146"/>
      <c r="E6" s="91"/>
      <c r="F6" s="82"/>
      <c r="G6" s="120"/>
      <c r="H6" s="105"/>
    </row>
    <row r="7" spans="1:16" ht="27" customHeight="1" x14ac:dyDescent="0.25">
      <c r="A7" s="119"/>
      <c r="B7" s="125"/>
      <c r="C7" s="67" t="s">
        <v>53</v>
      </c>
      <c r="D7" s="147"/>
      <c r="E7" s="92"/>
      <c r="F7" s="82"/>
      <c r="G7" s="120"/>
      <c r="H7" s="106"/>
    </row>
    <row r="8" spans="1:16" ht="60.6" customHeight="1" x14ac:dyDescent="0.25">
      <c r="A8" s="127" t="s">
        <v>11</v>
      </c>
      <c r="B8" s="128"/>
      <c r="C8" s="129" t="s">
        <v>443</v>
      </c>
      <c r="D8" s="81" t="s">
        <v>236</v>
      </c>
      <c r="E8" s="93" t="s">
        <v>236</v>
      </c>
      <c r="F8" s="83" t="s">
        <v>236</v>
      </c>
      <c r="G8" s="81" t="s">
        <v>236</v>
      </c>
      <c r="H8" s="96" t="s">
        <v>236</v>
      </c>
    </row>
    <row r="9" spans="1:16" s="50" customFormat="1" ht="72" customHeight="1" x14ac:dyDescent="0.25">
      <c r="A9" s="148"/>
      <c r="B9" s="122" t="s">
        <v>85</v>
      </c>
      <c r="C9" s="51" t="s">
        <v>173</v>
      </c>
      <c r="D9" s="149" t="s">
        <v>10</v>
      </c>
      <c r="E9" s="94">
        <v>1</v>
      </c>
      <c r="F9" s="84">
        <f>IF(E9="SO", 0, 1)</f>
        <v>1</v>
      </c>
      <c r="G9" s="163" t="str">
        <f>IF(E9=0, 'Menu déroulant'!C2, IF(E9=1, 'Menu déroulant'!C3, IF(E9=2,'Menu déroulant'!C4,IF(E9=3,'Menu déroulant'!C5,"Erreur"))))</f>
        <v>Un (ou des) document(s) détaillent la stratégie de LAV et ses objectifs, mais la formalisation de la stratégie nécessite des améliorations majeures (en termes de présentation et/ou de fréquence d'actualisation)</v>
      </c>
      <c r="H9" s="107"/>
      <c r="K9" s="49"/>
    </row>
    <row r="10" spans="1:16" s="50" customFormat="1" ht="120" customHeight="1" x14ac:dyDescent="0.25">
      <c r="A10" s="148"/>
      <c r="B10" s="122" t="s">
        <v>87</v>
      </c>
      <c r="C10" s="51" t="s">
        <v>86</v>
      </c>
      <c r="D10" s="150" t="s">
        <v>2</v>
      </c>
      <c r="E10" s="94">
        <v>1</v>
      </c>
      <c r="F10" s="84">
        <f t="shared" ref="F10" si="0">IF(E10="SO", 0, 1)</f>
        <v>1</v>
      </c>
      <c r="G10" s="163" t="str">
        <f>IF(E10=0, 'Menu déroulant'!C6, IF(E10=1, 'Menu déroulant'!C7, IF(E10=2,'Menu déroulant'!C8,IF(E10=3,'Menu déroulant'!C9,"Erreur"))))</f>
        <v xml:space="preserve">Les objectifs de la stratégie de LAV ne sont pas tout à fait en adéquation avec les besoins du territoire et le vecteur ciblé. Des objectifs ont été définis pour quelques axes de la stratégie, mais des améliorations majeures sont nécessaires </v>
      </c>
      <c r="H10" s="107"/>
    </row>
    <row r="11" spans="1:16" s="50" customFormat="1" ht="58.15" customHeight="1" x14ac:dyDescent="0.25">
      <c r="A11" s="148"/>
      <c r="B11" s="122" t="s">
        <v>88</v>
      </c>
      <c r="C11" s="51" t="s">
        <v>89</v>
      </c>
      <c r="D11" s="150" t="s">
        <v>3</v>
      </c>
      <c r="E11" s="94">
        <v>1</v>
      </c>
      <c r="F11" s="84">
        <f t="shared" ref="F11:F12" si="1">IF(E11="SO", 0, 1)</f>
        <v>1</v>
      </c>
      <c r="G11" s="163" t="str">
        <f>IF(E11=0, 'Menu déroulant'!C11, IF(E11=1, 'Menu déroulant'!C12, IF(E11=2,'Menu déroulant'!C13,IF(E11=3,'Menu déroulant'!C14,'Menu déroulant'!C10))))</f>
        <v>La stratégie de LAV est peu proactive, ses objectifs et les actions qui la composent évoluent au cours du temps de manière peu cohérente et avec une réactivité pas assez satisfaisante par rapport aux besoins, des améliorations majeures sont nécessaires</v>
      </c>
      <c r="H11" s="107"/>
    </row>
    <row r="12" spans="1:16" ht="34.9" customHeight="1" x14ac:dyDescent="0.25">
      <c r="A12" s="127" t="s">
        <v>12</v>
      </c>
      <c r="B12" s="128"/>
      <c r="C12" s="129" t="s">
        <v>90</v>
      </c>
      <c r="D12" s="151" t="s">
        <v>7</v>
      </c>
      <c r="E12" s="94">
        <v>1</v>
      </c>
      <c r="F12" s="84">
        <f t="shared" si="1"/>
        <v>1</v>
      </c>
      <c r="G12" s="163" t="str">
        <f>IF(E12=0, 'Menu déroulant'!C15, IF(E12=1, 'Menu déroulant'!C16, IF(E12=2,'Menu déroulant'!C17,IF(E12=3,'Menu déroulant'!C18,"Erreur"))))</f>
        <v>Seuls quelques objectifs de la stratégie de LAV sont atteignables.</v>
      </c>
      <c r="H12" s="108"/>
      <c r="P12" s="2">
        <v>0</v>
      </c>
    </row>
    <row r="13" spans="1:16" ht="60" customHeight="1" x14ac:dyDescent="0.25">
      <c r="A13" s="127" t="s">
        <v>13</v>
      </c>
      <c r="B13" s="128"/>
      <c r="C13" s="129" t="s">
        <v>535</v>
      </c>
      <c r="D13" s="151" t="s">
        <v>9</v>
      </c>
      <c r="E13" s="94" t="s">
        <v>44</v>
      </c>
      <c r="F13" s="84">
        <f t="shared" ref="F13:F28" si="2">IF(E13="SO", 0, 1)</f>
        <v>0</v>
      </c>
      <c r="G13" s="163" t="str">
        <f>IF(E13=0, 'Menu déroulant'!C20, IF(E13=1, 'Menu déroulant'!C21, IF(E13=2,'Menu déroulant'!C22,IF(E13=3,'Menu déroulant'!C23,'Menu déroulant'!C19))))</f>
        <v>Il n’y a qu’une seule problématique vectorielle (concernant la santé humaine) sur le territoire considéré et la stratégie de lutte mise en place pour lutter contre celle-ci fait l’objet de la présente évaluation.</v>
      </c>
      <c r="H13" s="108"/>
      <c r="P13" s="2">
        <v>1</v>
      </c>
    </row>
    <row r="14" spans="1:16" ht="20.25" customHeight="1" x14ac:dyDescent="0.25">
      <c r="A14" s="127" t="s">
        <v>14</v>
      </c>
      <c r="B14" s="126"/>
      <c r="C14" s="129" t="s">
        <v>54</v>
      </c>
      <c r="D14" s="81" t="s">
        <v>236</v>
      </c>
      <c r="E14" s="93" t="s">
        <v>236</v>
      </c>
      <c r="F14" s="83" t="s">
        <v>236</v>
      </c>
      <c r="G14" s="81" t="s">
        <v>236</v>
      </c>
      <c r="H14" s="96" t="s">
        <v>236</v>
      </c>
      <c r="P14" s="2">
        <v>2</v>
      </c>
    </row>
    <row r="15" spans="1:16" ht="64.5" customHeight="1" x14ac:dyDescent="0.25">
      <c r="A15" s="152"/>
      <c r="B15" s="122" t="s">
        <v>183</v>
      </c>
      <c r="C15" s="59" t="s">
        <v>238</v>
      </c>
      <c r="D15" s="81" t="s">
        <v>10</v>
      </c>
      <c r="E15" s="94">
        <v>1</v>
      </c>
      <c r="F15" s="84">
        <f t="shared" ref="F15" si="3">IF(E15="SO", 0, 1)</f>
        <v>1</v>
      </c>
      <c r="G15" s="163" t="str">
        <f>IF(E15=0, 'Menu déroulant'!C24, IF(E15=1, 'Menu déroulant'!C25, IF(E15=2,'Menu déroulant'!C26,IF(E15=3,'Menu déroulant'!C27,"Erreur"))))</f>
        <v>Il existe un comité de pilotage, mais des améliorations majeures sont nécessaires pour assurer un meilleur fonctionnement (dans sa formalisation ou son fonctionnement notamment)</v>
      </c>
      <c r="H15" s="109"/>
      <c r="P15" s="2">
        <v>3</v>
      </c>
    </row>
    <row r="16" spans="1:16" ht="51" customHeight="1" x14ac:dyDescent="0.25">
      <c r="A16" s="152"/>
      <c r="B16" s="122" t="s">
        <v>184</v>
      </c>
      <c r="C16" s="59" t="s">
        <v>228</v>
      </c>
      <c r="D16" s="151" t="s">
        <v>9</v>
      </c>
      <c r="E16" s="94">
        <v>1</v>
      </c>
      <c r="F16" s="84">
        <f>IF(E16="SO", 0, 1)</f>
        <v>1</v>
      </c>
      <c r="G16" s="163" t="str">
        <f>IF(E16=0, 'Menu déroulant'!C28, IF(E16=1, 'Menu déroulant'!C29, IF(E16=2,'Menu déroulant'!C30,IF(E16=3,'Menu déroulant'!C31,"Erreur"))))</f>
        <v>Un petit nombre de parties-prenantes concernées par la LAV sont représentées au sein du comité de pilotage</v>
      </c>
      <c r="H16" s="109"/>
      <c r="P16" s="2" t="s">
        <v>44</v>
      </c>
    </row>
    <row r="17" spans="1:10" ht="81" customHeight="1" x14ac:dyDescent="0.25">
      <c r="A17" s="152"/>
      <c r="B17" s="122" t="s">
        <v>185</v>
      </c>
      <c r="C17" s="59" t="s">
        <v>223</v>
      </c>
      <c r="D17" s="81" t="s">
        <v>3</v>
      </c>
      <c r="E17" s="94">
        <v>1</v>
      </c>
      <c r="F17" s="84">
        <f>IF(E17="SO", 0, 1)</f>
        <v>1</v>
      </c>
      <c r="G17" s="163" t="str">
        <f>IF(E17=0, 'Menu déroulant'!C33, IF(E17=1, 'Menu déroulant'!C34, IF(E17=2,'Menu déroulant'!C35,IF(E17=3,'Menu déroulant'!C36,'Menu déroulant'!C32))))</f>
        <v>Le comité de pilotage est peu proactif, la fréquence de ses réunions évolue au cours du temps de manière peu cohérente et avec une réactivité pas assez satisfaisante par rapport aux besoins, des améliorations majeures sont nécessaires</v>
      </c>
      <c r="H17" s="109"/>
    </row>
    <row r="18" spans="1:10" x14ac:dyDescent="0.25">
      <c r="A18" s="127" t="s">
        <v>15</v>
      </c>
      <c r="B18" s="128"/>
      <c r="C18" s="130" t="s">
        <v>55</v>
      </c>
      <c r="D18" s="81" t="s">
        <v>236</v>
      </c>
      <c r="E18" s="93" t="s">
        <v>236</v>
      </c>
      <c r="F18" s="83" t="s">
        <v>236</v>
      </c>
      <c r="G18" s="81" t="s">
        <v>236</v>
      </c>
      <c r="H18" s="96" t="s">
        <v>236</v>
      </c>
    </row>
    <row r="19" spans="1:10" s="50" customFormat="1" ht="70.5" customHeight="1" x14ac:dyDescent="0.25">
      <c r="A19" s="148"/>
      <c r="B19" s="122" t="s">
        <v>186</v>
      </c>
      <c r="C19" s="59" t="s">
        <v>240</v>
      </c>
      <c r="D19" s="150" t="s">
        <v>2</v>
      </c>
      <c r="E19" s="94">
        <v>1</v>
      </c>
      <c r="F19" s="84">
        <f t="shared" ref="F19" si="4">IF(E19="SO", 0, 1)</f>
        <v>1</v>
      </c>
      <c r="G19" s="163" t="str">
        <f>IF(E19=0, 'Menu déroulant'!C37, IF(E19=1, 'Menu déroulant'!C38, IF(E19=2,'Menu déroulant'!C39,IF(E19=3,'Menu déroulant'!C40,"Erreur"))))</f>
        <v>Il existe un comité scientifique et technique, mais des améliorations majeures sont nécessaires pour assurer un meilleur fonctionnement (dans sa formalisation ou ses attributions notamment)</v>
      </c>
      <c r="H19" s="110"/>
    </row>
    <row r="20" spans="1:10" s="50" customFormat="1" ht="50.25" customHeight="1" x14ac:dyDescent="0.25">
      <c r="A20" s="148"/>
      <c r="B20" s="122" t="s">
        <v>187</v>
      </c>
      <c r="C20" s="59" t="s">
        <v>239</v>
      </c>
      <c r="D20" s="150" t="s">
        <v>4</v>
      </c>
      <c r="E20" s="94">
        <v>1</v>
      </c>
      <c r="F20" s="84">
        <f>IF(E20="SO", 0, 1)</f>
        <v>1</v>
      </c>
      <c r="G20" s="163" t="str">
        <f>IF(E20=0, 'Menu déroulant'!C41, IF(E20=1, 'Menu déroulant'!C42, IF(E20=2,'Menu déroulant'!C43,IF(E20=3,'Menu déroulant'!C44,"Erreur"))))</f>
        <v xml:space="preserve">Une minorité des compétences scientifiques et techniques nécessaires sont représentées au sein du comité scientifique et technique </v>
      </c>
      <c r="H20" s="110"/>
    </row>
    <row r="21" spans="1:10" s="50" customFormat="1" ht="71.25" customHeight="1" x14ac:dyDescent="0.25">
      <c r="A21" s="148"/>
      <c r="B21" s="122" t="s">
        <v>188</v>
      </c>
      <c r="C21" s="59" t="s">
        <v>378</v>
      </c>
      <c r="D21" s="149" t="s">
        <v>3</v>
      </c>
      <c r="E21" s="94">
        <v>1</v>
      </c>
      <c r="F21" s="84">
        <f>IF(E21="SO", 0, 1)</f>
        <v>1</v>
      </c>
      <c r="G21" s="163" t="str">
        <f>IF(E21=0, 'Menu déroulant'!C46, IF(E21=1, 'Menu déroulant'!C47, IF(E21=2,'Menu déroulant'!C48,IF(E21=3,'Menu déroulant'!C49,'Menu déroulant'!C45))))</f>
        <v>Le comité scientifique et technique est peu proactif, la fréquence de ses réunions évolue au cours du temps de manière peu cohérente et avec une réactivité pas assez satisfaisante par rapport aux besoins, des améliorations majeures sont nécessaires</v>
      </c>
      <c r="H21" s="110"/>
    </row>
    <row r="22" spans="1:10" ht="84" customHeight="1" x14ac:dyDescent="0.25">
      <c r="A22" s="127" t="s">
        <v>16</v>
      </c>
      <c r="B22" s="128"/>
      <c r="C22" s="130" t="s">
        <v>56</v>
      </c>
      <c r="D22" s="81" t="s">
        <v>4</v>
      </c>
      <c r="E22" s="94">
        <v>1</v>
      </c>
      <c r="F22" s="84">
        <f>IF(E22="SO", 0, 1)</f>
        <v>1</v>
      </c>
      <c r="G22" s="163" t="str">
        <f>IF(E22=0, 'Menu déroulant'!C$50, IF(E22=1, 'Menu déroulant'!C$51, IF(E22=2,'Menu déroulant'!C$52,IF(E22=3,'Menu déroulant'!C$53,"Erreur"))))</f>
        <v xml:space="preserve">Des indicateur de performance* sont utilisés pour piloter la stratégie de LAV, mais des améliorations majeures doivent être apportées. </v>
      </c>
      <c r="H22" s="134"/>
    </row>
    <row r="23" spans="1:10" ht="31.5" x14ac:dyDescent="0.25">
      <c r="A23" s="119"/>
      <c r="B23" s="125"/>
      <c r="C23" s="67" t="s">
        <v>159</v>
      </c>
      <c r="D23" s="147"/>
      <c r="E23" s="95"/>
      <c r="F23" s="82"/>
      <c r="G23" s="120"/>
      <c r="H23" s="106"/>
    </row>
    <row r="24" spans="1:10" ht="30" x14ac:dyDescent="0.25">
      <c r="A24" s="127" t="s">
        <v>17</v>
      </c>
      <c r="B24" s="128"/>
      <c r="C24" s="129" t="s">
        <v>57</v>
      </c>
      <c r="D24" s="81" t="s">
        <v>236</v>
      </c>
      <c r="E24" s="93" t="s">
        <v>236</v>
      </c>
      <c r="F24" s="83" t="s">
        <v>236</v>
      </c>
      <c r="G24" s="81" t="s">
        <v>236</v>
      </c>
      <c r="H24" s="96" t="s">
        <v>236</v>
      </c>
    </row>
    <row r="25" spans="1:10" s="50" customFormat="1" ht="63.6" customHeight="1" x14ac:dyDescent="0.25">
      <c r="A25" s="148"/>
      <c r="B25" s="122" t="s">
        <v>419</v>
      </c>
      <c r="C25" s="51" t="s">
        <v>196</v>
      </c>
      <c r="D25" s="150" t="s">
        <v>1</v>
      </c>
      <c r="E25" s="94">
        <v>1</v>
      </c>
      <c r="F25" s="84">
        <f t="shared" ref="F25" si="5">IF(E25="SO", 0, 1)</f>
        <v>1</v>
      </c>
      <c r="G25" s="163" t="str">
        <f>IF(E25=0, 'Menu déroulant'!C54, IF(E25=1, 'Menu déroulant'!C55, IF(E25=2,'Menu déroulant'!C56,IF(E25=3,'Menu déroulant'!C57,"Erreur"))))</f>
        <v xml:space="preserve">La stratégie de LAV prévoit et assure l’instauration d'un dialogue avec un représentant d'un petit nombre de parties-prenantes* </v>
      </c>
      <c r="H25" s="107"/>
    </row>
    <row r="26" spans="1:10" s="50" customFormat="1" ht="79.5" customHeight="1" x14ac:dyDescent="0.25">
      <c r="A26" s="148"/>
      <c r="B26" s="122" t="s">
        <v>420</v>
      </c>
      <c r="C26" s="51" t="s">
        <v>192</v>
      </c>
      <c r="D26" s="150" t="s">
        <v>3</v>
      </c>
      <c r="E26" s="94">
        <v>1</v>
      </c>
      <c r="F26" s="84">
        <f t="shared" ref="F26:F27" si="6">IF(E26="SO", 0, 1)</f>
        <v>1</v>
      </c>
      <c r="G26" s="163" t="str">
        <f>IF(E26=0, 'Menu déroulant'!C59, IF(E26=1, 'Menu déroulant'!C60, IF(E26=2,'Menu déroulant'!C61,IF(E26=3,'Menu déroulant'!C62,'Menu déroulant'!C58))))</f>
        <v>Les attentes des parties-prenantes* vis-à-vis de la stratégie de LAV sont réévaluées au cours du temps de manière mais avec une réactivité pas assez satisfaisante par rapport aux besoins, des améliorations majeures sont nécessaires</v>
      </c>
      <c r="H26" s="107"/>
    </row>
    <row r="27" spans="1:10" s="50" customFormat="1" ht="70.900000000000006" customHeight="1" x14ac:dyDescent="0.25">
      <c r="A27" s="148"/>
      <c r="B27" s="122" t="s">
        <v>421</v>
      </c>
      <c r="C27" s="51" t="s">
        <v>197</v>
      </c>
      <c r="D27" s="150" t="s">
        <v>9</v>
      </c>
      <c r="E27" s="94">
        <v>1</v>
      </c>
      <c r="F27" s="84">
        <f t="shared" si="6"/>
        <v>1</v>
      </c>
      <c r="G27" s="163" t="str">
        <f>IF(E27=0, 'Menu déroulant'!C63, IF(E27=1, 'Menu déroulant'!C64, IF(E27=2,'Menu déroulant'!C65,IF(E27=3,'Menu déroulant'!C66,"Erreur"))))</f>
        <v>Les attentes des partie-prenantes sont majoritairement prises en compte, mais des améliorations majeures sont nécessaires</v>
      </c>
      <c r="H27" s="107"/>
    </row>
    <row r="28" spans="1:10" ht="72.599999999999994" customHeight="1" x14ac:dyDescent="0.25">
      <c r="A28" s="127" t="s">
        <v>18</v>
      </c>
      <c r="B28" s="126"/>
      <c r="C28" s="130" t="s">
        <v>202</v>
      </c>
      <c r="D28" s="151" t="s">
        <v>1</v>
      </c>
      <c r="E28" s="94">
        <v>1</v>
      </c>
      <c r="F28" s="84">
        <f t="shared" si="2"/>
        <v>1</v>
      </c>
      <c r="G28" s="163" t="str">
        <f>IF(E28=0, 'Menu déroulant'!C67, IF(E28=1, 'Menu déroulant'!C68, IF(E28=2,'Menu déroulant'!C69,IF(E28=3,'Menu déroulant'!C70,"Erreur"))))</f>
        <v>Le niveau d’acceptabilité de la stratégie vis-à-vis de la population et des différentes parties-prenantes n'est pas assez satisfaisant, la stratégie nécessite des améliorations majeures pour répondre totalement aux attentes de la population et des différentes parties-prenantes.</v>
      </c>
      <c r="H28" s="109"/>
      <c r="I28" s="60"/>
      <c r="J28" s="60"/>
    </row>
    <row r="29" spans="1:10" ht="15.75" x14ac:dyDescent="0.25">
      <c r="A29" s="119"/>
      <c r="B29" s="125"/>
      <c r="C29" s="67" t="s">
        <v>396</v>
      </c>
      <c r="D29" s="147"/>
      <c r="E29" s="95"/>
      <c r="F29" s="82"/>
      <c r="G29" s="120"/>
      <c r="H29" s="106"/>
      <c r="I29" s="60"/>
    </row>
    <row r="30" spans="1:10" ht="30" x14ac:dyDescent="0.25">
      <c r="A30" s="127" t="s">
        <v>449</v>
      </c>
      <c r="B30" s="128"/>
      <c r="C30" s="130" t="s">
        <v>91</v>
      </c>
      <c r="D30" s="81" t="s">
        <v>236</v>
      </c>
      <c r="E30" s="96" t="s">
        <v>236</v>
      </c>
      <c r="F30" s="85" t="s">
        <v>236</v>
      </c>
      <c r="G30" s="81" t="s">
        <v>236</v>
      </c>
      <c r="H30" s="96" t="s">
        <v>236</v>
      </c>
      <c r="I30" s="60"/>
    </row>
    <row r="31" spans="1:10" ht="88.9" customHeight="1" x14ac:dyDescent="0.25">
      <c r="A31" s="152"/>
      <c r="B31" s="121" t="s">
        <v>422</v>
      </c>
      <c r="C31" s="59" t="s">
        <v>398</v>
      </c>
      <c r="D31" s="150" t="s">
        <v>4</v>
      </c>
      <c r="E31" s="94">
        <v>1</v>
      </c>
      <c r="F31" s="84">
        <f t="shared" ref="F31" si="7">IF(E31="SO", 0, 1)</f>
        <v>1</v>
      </c>
      <c r="G31" s="163" t="str">
        <f>IF(E31=0, 'Menu déroulant'!C71, IF(E31=1, 'Menu déroulant'!C72, IF(E31=2,'Menu déroulant'!C73,IF(E31=3,'Menu déroulant'!C74,"Erreur"))))</f>
        <v>Un faible nombre d'actions de LAV (surveillance, déclaration des cas, traitements…) fait l’objet d’une procédure* formalisée comportant toutes les rubriques identifiées comme nécessaires et dont le contenu est correctement détaillé et décliné pour différentes situations.</v>
      </c>
      <c r="H31" s="109"/>
      <c r="I31" s="60"/>
    </row>
    <row r="32" spans="1:10" ht="30" x14ac:dyDescent="0.25">
      <c r="A32" s="152"/>
      <c r="B32" s="121" t="s">
        <v>423</v>
      </c>
      <c r="C32" s="59" t="s">
        <v>397</v>
      </c>
      <c r="D32" s="149" t="s">
        <v>10</v>
      </c>
      <c r="E32" s="94">
        <v>1</v>
      </c>
      <c r="F32" s="84">
        <f t="shared" ref="F32:F33" si="8">IF(E32="SO", 0, 1)</f>
        <v>1</v>
      </c>
      <c r="G32" s="163" t="str">
        <f>IF(E32=0, 'Menu déroulant'!C75, IF(E32=1, 'Menu déroulant'!C76, IF(E32=2,'Menu déroulant'!C77,IF(E32=3,'Menu déroulant'!C78,"Erreur"))))</f>
        <v>Les procédures sont connues par une minorité des acteurs concernés OU les documents ne leur sont pas facilement accessibles</v>
      </c>
      <c r="H32" s="109"/>
    </row>
    <row r="33" spans="1:8" ht="65.45" customHeight="1" x14ac:dyDescent="0.25">
      <c r="A33" s="152"/>
      <c r="B33" s="121" t="s">
        <v>424</v>
      </c>
      <c r="C33" s="59" t="s">
        <v>545</v>
      </c>
      <c r="D33" s="153" t="s">
        <v>7</v>
      </c>
      <c r="E33" s="141">
        <v>1</v>
      </c>
      <c r="F33" s="86">
        <f t="shared" si="8"/>
        <v>1</v>
      </c>
      <c r="G33" s="164" t="str">
        <f>IF(E33=0, 'Menu déroulant'!C79, IF(E33=1, 'Menu déroulant'!C80, IF(E33=2,'Menu déroulant'!C81,IF(E33=3,'Menu déroulant'!C82,"Erreur"))))</f>
        <v>Rares sont les modalités techniques des procédures maîtrisées par les intervenants du dispositif concernés</v>
      </c>
      <c r="H33" s="109"/>
    </row>
    <row r="34" spans="1:8" ht="15.75" x14ac:dyDescent="0.25">
      <c r="A34" s="119"/>
      <c r="B34" s="125"/>
      <c r="C34" s="68" t="s">
        <v>58</v>
      </c>
      <c r="D34" s="147"/>
      <c r="E34" s="97"/>
      <c r="F34" s="82"/>
      <c r="G34" s="120"/>
      <c r="H34" s="105"/>
    </row>
    <row r="35" spans="1:8" ht="31.5" x14ac:dyDescent="0.25">
      <c r="A35" s="119"/>
      <c r="B35" s="125"/>
      <c r="C35" s="67" t="s">
        <v>43</v>
      </c>
      <c r="D35" s="147"/>
      <c r="E35" s="95"/>
      <c r="F35" s="82"/>
      <c r="G35" s="120"/>
      <c r="H35" s="106"/>
    </row>
    <row r="36" spans="1:8" ht="107.25" customHeight="1" x14ac:dyDescent="0.25">
      <c r="A36" s="121" t="s">
        <v>19</v>
      </c>
      <c r="B36" s="126"/>
      <c r="C36" s="23" t="s">
        <v>92</v>
      </c>
      <c r="D36" s="154" t="s">
        <v>4</v>
      </c>
      <c r="E36" s="98">
        <v>1</v>
      </c>
      <c r="F36" s="87">
        <f t="shared" ref="F36" si="9">IF(E36="SO", 0, 1)</f>
        <v>1</v>
      </c>
      <c r="G36" s="165" t="str">
        <f>IF(E36=0, 'Menu déroulant'!C83, IF(E36=1, 'Menu déroulant'!C84, IF(E36=2,'Menu déroulant'!C85,IF(E36=3,'Menu déroulant'!C86,"Erreur"))))</f>
        <v>Il existe une ou plusieurs personnes qui assurent l’animation et la coordination interne de la mise en œuvre et du suivi des actions de LAV, mais des améliorations majeures sont nécessaires pour améliorer le dispositif.</v>
      </c>
      <c r="H36" s="100"/>
    </row>
    <row r="37" spans="1:8" ht="105" customHeight="1" x14ac:dyDescent="0.25">
      <c r="A37" s="121" t="s">
        <v>20</v>
      </c>
      <c r="B37" s="126"/>
      <c r="C37" s="23" t="s">
        <v>256</v>
      </c>
      <c r="D37" s="154" t="s">
        <v>4</v>
      </c>
      <c r="E37" s="98">
        <v>1</v>
      </c>
      <c r="F37" s="87">
        <f t="shared" ref="F37:F38" si="10">IF(E37="SO", 0, 1)</f>
        <v>1</v>
      </c>
      <c r="G37" s="165" t="str">
        <f>IF(E37=0, 'Menu déroulant'!C87, IF(E37=1, 'Menu déroulant'!C88, IF(E37=2,'Menu déroulant'!C89,IF(E37=3,'Menu déroulant'!C90,"Erreur"))))</f>
        <v>Il existe des outils et indicateurs de programmation et de suivi des actions, mais des améliorations majeures sont nécessaires pour améliorer le dispositif.</v>
      </c>
      <c r="H37" s="111"/>
    </row>
    <row r="38" spans="1:8" ht="46.5" customHeight="1" x14ac:dyDescent="0.25">
      <c r="A38" s="121" t="s">
        <v>21</v>
      </c>
      <c r="B38" s="126"/>
      <c r="C38" s="23" t="s">
        <v>93</v>
      </c>
      <c r="D38" s="154" t="s">
        <v>2</v>
      </c>
      <c r="E38" s="98">
        <v>1</v>
      </c>
      <c r="F38" s="87">
        <f t="shared" si="10"/>
        <v>1</v>
      </c>
      <c r="G38" s="165" t="str">
        <f>IF(E38=0, 'Menu déroulant'!C91, IF(E38=1, 'Menu déroulant'!C92, IF(E38=2,'Menu déroulant'!C93,IF(E38=3,'Menu déroulant'!C94,"Erreur"))))</f>
        <v>Une minorité d’objectifs sont couverts par des modalités/actions de la stratégie de LAV.</v>
      </c>
      <c r="H38" s="111"/>
    </row>
    <row r="39" spans="1:8" ht="31.5" x14ac:dyDescent="0.25">
      <c r="A39" s="119"/>
      <c r="B39" s="125"/>
      <c r="C39" s="67" t="s">
        <v>470</v>
      </c>
      <c r="D39" s="147"/>
      <c r="E39" s="99"/>
      <c r="F39" s="82"/>
      <c r="G39" s="120"/>
      <c r="H39" s="106"/>
    </row>
    <row r="40" spans="1:8" ht="29.45" customHeight="1" x14ac:dyDescent="0.25">
      <c r="A40" s="127" t="s">
        <v>22</v>
      </c>
      <c r="B40" s="128"/>
      <c r="C40" s="131" t="s">
        <v>471</v>
      </c>
      <c r="D40" s="154" t="s">
        <v>236</v>
      </c>
      <c r="E40" s="100" t="s">
        <v>236</v>
      </c>
      <c r="F40" s="88" t="s">
        <v>236</v>
      </c>
      <c r="G40" s="154" t="s">
        <v>236</v>
      </c>
      <c r="H40" s="100" t="s">
        <v>236</v>
      </c>
    </row>
    <row r="41" spans="1:8" s="50" customFormat="1" ht="96" customHeight="1" x14ac:dyDescent="0.25">
      <c r="A41" s="148"/>
      <c r="B41" s="122" t="s">
        <v>94</v>
      </c>
      <c r="C41" s="48" t="s">
        <v>472</v>
      </c>
      <c r="D41" s="155" t="s">
        <v>9</v>
      </c>
      <c r="E41" s="98">
        <v>1</v>
      </c>
      <c r="F41" s="87">
        <f t="shared" ref="F41:F43" si="11">IF(E41="SO", 0, 1)</f>
        <v>1</v>
      </c>
      <c r="G41" s="165" t="str">
        <f>IF(E41=0, 'Menu déroulant'!C95, IF(E41=1, 'Menu déroulant'!C96, IF(E41=2,'Menu déroulant'!C97,IF(E41=3,'Menu déroulant'!C98,"Erreur"))))</f>
        <v>Une stratégie de communication institutionnelle  est effectivement mise en œuvre mais de manière non satisfaisante, des améliorations majeures sont nécessaires</v>
      </c>
      <c r="H41" s="112"/>
    </row>
    <row r="42" spans="1:8" s="50" customFormat="1" ht="77.45" customHeight="1" x14ac:dyDescent="0.25">
      <c r="A42" s="148"/>
      <c r="B42" s="122" t="s">
        <v>95</v>
      </c>
      <c r="C42" s="48" t="s">
        <v>473</v>
      </c>
      <c r="D42" s="155" t="s">
        <v>2</v>
      </c>
      <c r="E42" s="98">
        <v>1</v>
      </c>
      <c r="F42" s="87">
        <f t="shared" si="11"/>
        <v>1</v>
      </c>
      <c r="G42" s="165" t="str">
        <f>IF(E42=0, 'Menu déroulant'!C99, IF(E42=1, 'Menu déroulant'!C100, IF(E42=2,'Menu déroulant'!C101,IF(E42=3,'Menu déroulant'!C102,"Erreur"))))</f>
        <v>Les actions de communication institutionnelle ne sont pas bien adaptées au contexte territorial (vecteur ciblé, prise en compte de l’acceptabilité de la stratégie, des problématiques socio-économiques, des langues locales, des pratiques culturelles…), des améliorations majeures sont nécessaires</v>
      </c>
      <c r="H42" s="112"/>
    </row>
    <row r="43" spans="1:8" s="50" customFormat="1" ht="74.45" customHeight="1" x14ac:dyDescent="0.25">
      <c r="A43" s="148"/>
      <c r="B43" s="122" t="s">
        <v>96</v>
      </c>
      <c r="C43" s="48" t="s">
        <v>474</v>
      </c>
      <c r="D43" s="155" t="s">
        <v>3</v>
      </c>
      <c r="E43" s="98">
        <v>1</v>
      </c>
      <c r="F43" s="87">
        <f t="shared" si="11"/>
        <v>1</v>
      </c>
      <c r="G43" s="165" t="str">
        <f>IF(E43=0, 'Menu déroulant'!C104, IF(E43=1, 'Menu déroulant'!C105, IF(E43=2,'Menu déroulant'!C106,IF(E43=3,'Menu déroulant'!C107,'Menu déroulant'!C103))))</f>
        <v>La communication institutionnelle est réévaluée au cours du temps de manière cohérente et avec une réactivité pas assez satisfaisante par rapport aux besoins, des améliorations majeures sont nécessaires</v>
      </c>
      <c r="H43" s="112"/>
    </row>
    <row r="44" spans="1:8" ht="30" x14ac:dyDescent="0.25">
      <c r="A44" s="127" t="s">
        <v>23</v>
      </c>
      <c r="B44" s="128"/>
      <c r="C44" s="131" t="s">
        <v>100</v>
      </c>
      <c r="D44" s="154" t="s">
        <v>236</v>
      </c>
      <c r="E44" s="100" t="s">
        <v>236</v>
      </c>
      <c r="F44" s="88" t="s">
        <v>236</v>
      </c>
      <c r="G44" s="154" t="s">
        <v>236</v>
      </c>
      <c r="H44" s="100" t="s">
        <v>236</v>
      </c>
    </row>
    <row r="45" spans="1:8" s="50" customFormat="1" ht="60.75" customHeight="1" x14ac:dyDescent="0.25">
      <c r="A45" s="148"/>
      <c r="B45" s="122" t="s">
        <v>97</v>
      </c>
      <c r="C45" s="48" t="s">
        <v>101</v>
      </c>
      <c r="D45" s="155" t="s">
        <v>4</v>
      </c>
      <c r="E45" s="98">
        <v>1</v>
      </c>
      <c r="F45" s="87">
        <f t="shared" ref="F45:F47" si="12">IF(E45="SO", 0, 1)</f>
        <v>1</v>
      </c>
      <c r="G45" s="165" t="str">
        <f>IF(E45=0, 'Menu déroulant'!C108, IF(E45=1, 'Menu déroulant'!C109, IF(E45=2,'Menu déroulant'!C110,IF(E45=3,'Menu déroulant'!C111,"Erreur"))))</f>
        <v>Une stratégie de communication grand public est effectivement mise en œuvre, mais ne manière non satisfaisante, des améliorations majeures sont nécessaires</v>
      </c>
      <c r="H45" s="112"/>
    </row>
    <row r="46" spans="1:8" s="50" customFormat="1" ht="72.75" customHeight="1" x14ac:dyDescent="0.25">
      <c r="A46" s="148"/>
      <c r="B46" s="122" t="s">
        <v>98</v>
      </c>
      <c r="C46" s="48" t="s">
        <v>103</v>
      </c>
      <c r="D46" s="155" t="s">
        <v>2</v>
      </c>
      <c r="E46" s="98">
        <v>1</v>
      </c>
      <c r="F46" s="87">
        <f t="shared" si="12"/>
        <v>1</v>
      </c>
      <c r="G46" s="165" t="str">
        <f>IF(E46=0, 'Menu déroulant'!C112, IF(E46=1, 'Menu déroulant'!C113, IF(E46=2,'Menu déroulant'!C114,IF(E46=3,'Menu déroulant'!C115,"Erreur"))))</f>
        <v>Les actions de communication grand public ne sont pas bien adaptées au contexte territorial (vecteur ciblé, prise en compte de l’acceptabilité de la stratégie, des problématiques socio-économiques, des langues locales, des pratiques culturelles…), des améliorations majeures sont nécessaires</v>
      </c>
      <c r="H46" s="112"/>
    </row>
    <row r="47" spans="1:8" s="50" customFormat="1" ht="45" x14ac:dyDescent="0.25">
      <c r="A47" s="148"/>
      <c r="B47" s="122" t="s">
        <v>99</v>
      </c>
      <c r="C47" s="48" t="s">
        <v>102</v>
      </c>
      <c r="D47" s="155" t="s">
        <v>3</v>
      </c>
      <c r="E47" s="98">
        <v>1</v>
      </c>
      <c r="F47" s="87">
        <f t="shared" si="12"/>
        <v>1</v>
      </c>
      <c r="G47" s="165" t="str">
        <f>IF(E47=0, 'Menu déroulant'!C117, IF(E47=1, 'Menu déroulant'!C118, IF(E47=2,'Menu déroulant'!C119,IF(E47=3,'Menu déroulant'!C120,'Menu déroulant'!C116))))</f>
        <v>La communication grand public est réévaluée au cours du temps de manière peu cohérente et avec une réactivité pas assez satisfaisante par rapport aux besoins, des améliorations majeures sont nécessaires</v>
      </c>
      <c r="H47" s="112"/>
    </row>
    <row r="48" spans="1:8" ht="30" x14ac:dyDescent="0.25">
      <c r="A48" s="127" t="s">
        <v>24</v>
      </c>
      <c r="B48" s="128"/>
      <c r="C48" s="131" t="s">
        <v>107</v>
      </c>
      <c r="D48" s="154" t="s">
        <v>236</v>
      </c>
      <c r="E48" s="100" t="s">
        <v>236</v>
      </c>
      <c r="F48" s="88" t="s">
        <v>236</v>
      </c>
      <c r="G48" s="154" t="s">
        <v>236</v>
      </c>
      <c r="H48" s="100" t="s">
        <v>236</v>
      </c>
    </row>
    <row r="49" spans="1:8" s="50" customFormat="1" ht="81" customHeight="1" x14ac:dyDescent="0.25">
      <c r="A49" s="148"/>
      <c r="B49" s="122" t="s">
        <v>104</v>
      </c>
      <c r="C49" s="48" t="s">
        <v>110</v>
      </c>
      <c r="D49" s="155" t="s">
        <v>4</v>
      </c>
      <c r="E49" s="98">
        <v>1</v>
      </c>
      <c r="F49" s="87">
        <f t="shared" ref="F49:F52" si="13">IF(E49="SO", 0, 1)</f>
        <v>1</v>
      </c>
      <c r="G49" s="165" t="str">
        <f>IF(E49=0, 'Menu déroulant'!C121, IF(E49=1, 'Menu déroulant'!C122, IF(E49=2,'Menu déroulant'!C123,IF(E49=3,'Menu déroulant'!C124,"Erreur"))))</f>
        <v>Une stratégie de mobilisation sociale est effectivement mise en œuvre, mais ne manière non satisfaisante, des améliorations majeures sont nécessaires</v>
      </c>
      <c r="H49" s="112"/>
    </row>
    <row r="50" spans="1:8" s="50" customFormat="1" ht="78" customHeight="1" x14ac:dyDescent="0.25">
      <c r="A50" s="148"/>
      <c r="B50" s="122" t="s">
        <v>105</v>
      </c>
      <c r="C50" s="48" t="s">
        <v>109</v>
      </c>
      <c r="D50" s="155" t="s">
        <v>2</v>
      </c>
      <c r="E50" s="98">
        <v>1</v>
      </c>
      <c r="F50" s="87">
        <f t="shared" si="13"/>
        <v>1</v>
      </c>
      <c r="G50" s="165" t="str">
        <f>IF(E50=0, 'Menu déroulant'!C125, IF(E50=1, 'Menu déroulant'!C126, IF(E50=2,'Menu déroulant'!C127,IF(E50=3,'Menu déroulant'!C128,"Erreur"))))</f>
        <v>Les actions de mobilisation sociale ne sont pas bien adaptées au contexte territorial (vecteur ciblé, prise en compte de l’acceptabilité de la stratégie, des problématiques socio-économiques, des langues locales, des pratiques culturelles…), des améliorations majeures sont nécessaires</v>
      </c>
      <c r="H50" s="112"/>
    </row>
    <row r="51" spans="1:8" s="50" customFormat="1" ht="105.75" customHeight="1" x14ac:dyDescent="0.25">
      <c r="A51" s="148"/>
      <c r="B51" s="122" t="s">
        <v>106</v>
      </c>
      <c r="C51" s="48" t="s">
        <v>108</v>
      </c>
      <c r="D51" s="155" t="s">
        <v>3</v>
      </c>
      <c r="E51" s="98">
        <v>1</v>
      </c>
      <c r="F51" s="87">
        <f t="shared" si="13"/>
        <v>1</v>
      </c>
      <c r="G51" s="165" t="str">
        <f>IF(E51=0, 'Menu déroulant'!C130, IF(E51=1, 'Menu déroulant'!C131, IF(E51=2,'Menu déroulant'!C132,IF(E51=3,'Menu déroulant'!C133,'Menu déroulant'!C129))))</f>
        <v>La communication mobilisation sociale est réévaluée au cours du temps de manière cohérente et avec une réactivité pas assez satisfaisante par rapport aux besoins, des améliorations majeures sont nécessaires</v>
      </c>
      <c r="H51" s="112"/>
    </row>
    <row r="52" spans="1:8" ht="216" customHeight="1" x14ac:dyDescent="0.25">
      <c r="A52" s="127" t="s">
        <v>25</v>
      </c>
      <c r="B52" s="126"/>
      <c r="C52" s="131" t="s">
        <v>111</v>
      </c>
      <c r="D52" s="154" t="s">
        <v>2</v>
      </c>
      <c r="E52" s="98">
        <v>1</v>
      </c>
      <c r="F52" s="87">
        <f t="shared" si="13"/>
        <v>1</v>
      </c>
      <c r="G52" s="165" t="str">
        <f>IF(E52=0, 'Menu déroulant'!C134, IF(E52=1, 'Menu déroulant'!C135, IF(E52=2,'Menu déroulant'!C136,IF(E52=3,'Menu déroulant'!C137,"Erreur"))))</f>
        <v>Le type d’acteurs mobilisés pour la mobilisation sociale* n’est pas vraiment de nature à répondre aux besoins du territoire en termes de LAV, des améliorations majeures sont nécessaires pour améliorer le dispositif.</v>
      </c>
      <c r="H52" s="111"/>
    </row>
    <row r="53" spans="1:8" ht="31.5" x14ac:dyDescent="0.25">
      <c r="A53" s="119"/>
      <c r="B53" s="125"/>
      <c r="C53" s="67" t="s">
        <v>160</v>
      </c>
      <c r="D53" s="147"/>
      <c r="E53" s="95"/>
      <c r="F53" s="82"/>
      <c r="G53" s="120"/>
      <c r="H53" s="106"/>
    </row>
    <row r="54" spans="1:8" ht="45" customHeight="1" x14ac:dyDescent="0.25">
      <c r="A54" s="127" t="s">
        <v>26</v>
      </c>
      <c r="B54" s="128"/>
      <c r="C54" s="131" t="s">
        <v>547</v>
      </c>
      <c r="D54" s="154" t="s">
        <v>236</v>
      </c>
      <c r="E54" s="100" t="s">
        <v>236</v>
      </c>
      <c r="F54" s="88" t="s">
        <v>236</v>
      </c>
      <c r="G54" s="154" t="s">
        <v>236</v>
      </c>
      <c r="H54" s="100" t="s">
        <v>236</v>
      </c>
    </row>
    <row r="55" spans="1:8" ht="75.75" customHeight="1" x14ac:dyDescent="0.25">
      <c r="A55" s="152"/>
      <c r="B55" s="121" t="s">
        <v>327</v>
      </c>
      <c r="C55" s="23" t="s">
        <v>284</v>
      </c>
      <c r="D55" s="154" t="s">
        <v>10</v>
      </c>
      <c r="E55" s="98">
        <v>1</v>
      </c>
      <c r="F55" s="87">
        <f t="shared" ref="F55:F104" si="14">IF(E55="SO", 0, 1)</f>
        <v>1</v>
      </c>
      <c r="G55" s="165" t="str">
        <f>IF(E55=0, 'Menu déroulant'!C$139, IF(E55=1, 'Menu déroulant'!C$140, IF(E55=2,'Menu déroulant'!C$141,IF(E55=3,'Menu déroulant'!C$142,'Menu déroulant'!C$138))))</f>
        <v>Il existe une communication informelle permettant des échanges d’informations peu structurés entre les deux acteurs.</v>
      </c>
      <c r="H55" s="111"/>
    </row>
    <row r="56" spans="1:8" ht="75.75" customHeight="1" x14ac:dyDescent="0.25">
      <c r="A56" s="152"/>
      <c r="B56" s="121" t="s">
        <v>328</v>
      </c>
      <c r="C56" s="23" t="s">
        <v>285</v>
      </c>
      <c r="D56" s="154" t="s">
        <v>10</v>
      </c>
      <c r="E56" s="98">
        <v>1</v>
      </c>
      <c r="F56" s="87">
        <f t="shared" ref="F56:F75" si="15">IF(E56="SO", 0, 1)</f>
        <v>1</v>
      </c>
      <c r="G56" s="165" t="str">
        <f>IF(E56=0, 'Menu déroulant'!C$139, IF(E56=1, 'Menu déroulant'!C$140, IF(E56=2,'Menu déroulant'!C$141,IF(E56=3,'Menu déroulant'!C$142,'Menu déroulant'!C$138))))</f>
        <v>Il existe une communication informelle permettant des échanges d’informations peu structurés entre les deux acteurs.</v>
      </c>
      <c r="H56" s="111"/>
    </row>
    <row r="57" spans="1:8" ht="75.75" customHeight="1" x14ac:dyDescent="0.25">
      <c r="A57" s="152"/>
      <c r="B57" s="121" t="s">
        <v>329</v>
      </c>
      <c r="C57" s="23" t="s">
        <v>286</v>
      </c>
      <c r="D57" s="154" t="s">
        <v>10</v>
      </c>
      <c r="E57" s="98">
        <v>1</v>
      </c>
      <c r="F57" s="87">
        <f t="shared" si="15"/>
        <v>1</v>
      </c>
      <c r="G57" s="165" t="str">
        <f>IF(E57=0, 'Menu déroulant'!C$139, IF(E57=1, 'Menu déroulant'!C$140, IF(E57=2,'Menu déroulant'!C$141,IF(E57=3,'Menu déroulant'!C$142,'Menu déroulant'!C$138))))</f>
        <v>Il existe une communication informelle permettant des échanges d’informations peu structurés entre les deux acteurs.</v>
      </c>
      <c r="H57" s="111"/>
    </row>
    <row r="58" spans="1:8" ht="75.75" customHeight="1" x14ac:dyDescent="0.25">
      <c r="A58" s="152"/>
      <c r="B58" s="121" t="s">
        <v>330</v>
      </c>
      <c r="C58" s="23" t="s">
        <v>295</v>
      </c>
      <c r="D58" s="154" t="s">
        <v>10</v>
      </c>
      <c r="E58" s="98">
        <v>1</v>
      </c>
      <c r="F58" s="87">
        <f t="shared" si="15"/>
        <v>1</v>
      </c>
      <c r="G58" s="165" t="str">
        <f>IF(E58=0, 'Menu déroulant'!C$139, IF(E58=1, 'Menu déroulant'!C$140, IF(E58=2,'Menu déroulant'!C$141,IF(E58=3,'Menu déroulant'!C$142,'Menu déroulant'!C$138))))</f>
        <v>Il existe une communication informelle permettant des échanges d’informations peu structurés entre les deux acteurs.</v>
      </c>
      <c r="H58" s="111"/>
    </row>
    <row r="59" spans="1:8" ht="75.75" customHeight="1" x14ac:dyDescent="0.25">
      <c r="A59" s="152"/>
      <c r="B59" s="121" t="s">
        <v>331</v>
      </c>
      <c r="C59" s="23" t="s">
        <v>287</v>
      </c>
      <c r="D59" s="154" t="s">
        <v>10</v>
      </c>
      <c r="E59" s="98">
        <v>1</v>
      </c>
      <c r="F59" s="87">
        <f t="shared" si="15"/>
        <v>1</v>
      </c>
      <c r="G59" s="165" t="str">
        <f>IF(E59=0, 'Menu déroulant'!C$139, IF(E59=1, 'Menu déroulant'!C$140, IF(E59=2,'Menu déroulant'!C$141,IF(E59=3,'Menu déroulant'!C$142,'Menu déroulant'!C$138))))</f>
        <v>Il existe une communication informelle permettant des échanges d’informations peu structurés entre les deux acteurs.</v>
      </c>
      <c r="H59" s="111"/>
    </row>
    <row r="60" spans="1:8" ht="75.75" customHeight="1" x14ac:dyDescent="0.25">
      <c r="A60" s="152"/>
      <c r="B60" s="121" t="s">
        <v>332</v>
      </c>
      <c r="C60" s="23" t="s">
        <v>288</v>
      </c>
      <c r="D60" s="154" t="s">
        <v>10</v>
      </c>
      <c r="E60" s="98">
        <v>1</v>
      </c>
      <c r="F60" s="87">
        <f t="shared" si="15"/>
        <v>1</v>
      </c>
      <c r="G60" s="165" t="str">
        <f>IF(E60=0, 'Menu déroulant'!C$139, IF(E60=1, 'Menu déroulant'!C$140, IF(E60=2,'Menu déroulant'!C$141,IF(E60=3,'Menu déroulant'!C$142,'Menu déroulant'!C$138))))</f>
        <v>Il existe une communication informelle permettant des échanges d’informations peu structurés entre les deux acteurs.</v>
      </c>
      <c r="H60" s="111"/>
    </row>
    <row r="61" spans="1:8" ht="75.75" customHeight="1" x14ac:dyDescent="0.25">
      <c r="A61" s="152"/>
      <c r="B61" s="121" t="s">
        <v>333</v>
      </c>
      <c r="C61" s="23" t="s">
        <v>289</v>
      </c>
      <c r="D61" s="154" t="s">
        <v>10</v>
      </c>
      <c r="E61" s="98">
        <v>1</v>
      </c>
      <c r="F61" s="87">
        <f t="shared" si="15"/>
        <v>1</v>
      </c>
      <c r="G61" s="165" t="str">
        <f>IF(E61=0, 'Menu déroulant'!C$139, IF(E61=1, 'Menu déroulant'!C$140, IF(E61=2,'Menu déroulant'!C$141,IF(E61=3,'Menu déroulant'!C$142,'Menu déroulant'!C$138))))</f>
        <v>Il existe une communication informelle permettant des échanges d’informations peu structurés entre les deux acteurs.</v>
      </c>
      <c r="H61" s="111"/>
    </row>
    <row r="62" spans="1:8" ht="75.75" customHeight="1" x14ac:dyDescent="0.25">
      <c r="A62" s="152"/>
      <c r="B62" s="121" t="s">
        <v>334</v>
      </c>
      <c r="C62" s="23" t="s">
        <v>290</v>
      </c>
      <c r="D62" s="154" t="s">
        <v>10</v>
      </c>
      <c r="E62" s="98">
        <v>1</v>
      </c>
      <c r="F62" s="87">
        <f t="shared" si="15"/>
        <v>1</v>
      </c>
      <c r="G62" s="165" t="str">
        <f>IF(E62=0, 'Menu déroulant'!C$139, IF(E62=1, 'Menu déroulant'!C$140, IF(E62=2,'Menu déroulant'!C$141,IF(E62=3,'Menu déroulant'!C$142,'Menu déroulant'!C$138))))</f>
        <v>Il existe une communication informelle permettant des échanges d’informations peu structurés entre les deux acteurs.</v>
      </c>
      <c r="H62" s="111"/>
    </row>
    <row r="63" spans="1:8" ht="75.75" customHeight="1" x14ac:dyDescent="0.25">
      <c r="A63" s="152"/>
      <c r="B63" s="121" t="s">
        <v>335</v>
      </c>
      <c r="C63" s="23" t="s">
        <v>291</v>
      </c>
      <c r="D63" s="154" t="s">
        <v>10</v>
      </c>
      <c r="E63" s="98">
        <v>1</v>
      </c>
      <c r="F63" s="87">
        <f t="shared" si="15"/>
        <v>1</v>
      </c>
      <c r="G63" s="165" t="str">
        <f>IF(E63=0, 'Menu déroulant'!C$139, IF(E63=1, 'Menu déroulant'!C$140, IF(E63=2,'Menu déroulant'!C$141,IF(E63=3,'Menu déroulant'!C$142,'Menu déroulant'!C$138))))</f>
        <v>Il existe une communication informelle permettant des échanges d’informations peu structurés entre les deux acteurs.</v>
      </c>
      <c r="H63" s="111"/>
    </row>
    <row r="64" spans="1:8" ht="75.75" customHeight="1" x14ac:dyDescent="0.25">
      <c r="A64" s="152"/>
      <c r="B64" s="121" t="s">
        <v>336</v>
      </c>
      <c r="C64" s="23" t="s">
        <v>292</v>
      </c>
      <c r="D64" s="154" t="s">
        <v>10</v>
      </c>
      <c r="E64" s="98">
        <v>1</v>
      </c>
      <c r="F64" s="87">
        <f t="shared" si="15"/>
        <v>1</v>
      </c>
      <c r="G64" s="165" t="str">
        <f>IF(E64=0, 'Menu déroulant'!C$139, IF(E64=1, 'Menu déroulant'!C$140, IF(E64=2,'Menu déroulant'!C$141,IF(E64=3,'Menu déroulant'!C$142,'Menu déroulant'!C$138))))</f>
        <v>Il existe une communication informelle permettant des échanges d’informations peu structurés entre les deux acteurs.</v>
      </c>
      <c r="H64" s="111"/>
    </row>
    <row r="65" spans="1:8" ht="75.75" customHeight="1" x14ac:dyDescent="0.25">
      <c r="A65" s="152"/>
      <c r="B65" s="121" t="s">
        <v>337</v>
      </c>
      <c r="C65" s="23" t="s">
        <v>293</v>
      </c>
      <c r="D65" s="154" t="s">
        <v>10</v>
      </c>
      <c r="E65" s="98">
        <v>1</v>
      </c>
      <c r="F65" s="87">
        <f t="shared" si="15"/>
        <v>1</v>
      </c>
      <c r="G65" s="165" t="str">
        <f>IF(E65=0, 'Menu déroulant'!C$139, IF(E65=1, 'Menu déroulant'!C$140, IF(E65=2,'Menu déroulant'!C$141,IF(E65=3,'Menu déroulant'!C$142,'Menu déroulant'!C$138))))</f>
        <v>Il existe une communication informelle permettant des échanges d’informations peu structurés entre les deux acteurs.</v>
      </c>
      <c r="H65" s="111"/>
    </row>
    <row r="66" spans="1:8" ht="75.75" customHeight="1" x14ac:dyDescent="0.25">
      <c r="A66" s="152"/>
      <c r="B66" s="121" t="s">
        <v>338</v>
      </c>
      <c r="C66" s="23" t="s">
        <v>294</v>
      </c>
      <c r="D66" s="154" t="s">
        <v>10</v>
      </c>
      <c r="E66" s="98">
        <v>1</v>
      </c>
      <c r="F66" s="87">
        <f t="shared" si="15"/>
        <v>1</v>
      </c>
      <c r="G66" s="165" t="str">
        <f>IF(E66=0, 'Menu déroulant'!C$139, IF(E66=1, 'Menu déroulant'!C$140, IF(E66=2,'Menu déroulant'!C$141,IF(E66=3,'Menu déroulant'!C$142,'Menu déroulant'!C$138))))</f>
        <v>Il existe une communication informelle permettant des échanges d’informations peu structurés entre les deux acteurs.</v>
      </c>
      <c r="H66" s="111"/>
    </row>
    <row r="67" spans="1:8" ht="75.75" customHeight="1" x14ac:dyDescent="0.25">
      <c r="A67" s="152"/>
      <c r="B67" s="121" t="s">
        <v>339</v>
      </c>
      <c r="C67" s="23" t="s">
        <v>296</v>
      </c>
      <c r="D67" s="154" t="s">
        <v>10</v>
      </c>
      <c r="E67" s="98">
        <v>1</v>
      </c>
      <c r="F67" s="87">
        <f t="shared" si="15"/>
        <v>1</v>
      </c>
      <c r="G67" s="165" t="str">
        <f>IF(E67=0, 'Menu déroulant'!C$139, IF(E67=1, 'Menu déroulant'!C$140, IF(E67=2,'Menu déroulant'!C$141,IF(E67=3,'Menu déroulant'!C$142,'Menu déroulant'!C$138))))</f>
        <v>Il existe une communication informelle permettant des échanges d’informations peu structurés entre les deux acteurs.</v>
      </c>
      <c r="H67" s="111"/>
    </row>
    <row r="68" spans="1:8" ht="75.75" customHeight="1" x14ac:dyDescent="0.25">
      <c r="A68" s="152"/>
      <c r="B68" s="121" t="s">
        <v>340</v>
      </c>
      <c r="C68" s="23" t="s">
        <v>297</v>
      </c>
      <c r="D68" s="154" t="s">
        <v>10</v>
      </c>
      <c r="E68" s="98">
        <v>1</v>
      </c>
      <c r="F68" s="87">
        <f t="shared" si="15"/>
        <v>1</v>
      </c>
      <c r="G68" s="165" t="str">
        <f>IF(E68=0, 'Menu déroulant'!C$139, IF(E68=1, 'Menu déroulant'!C$140, IF(E68=2,'Menu déroulant'!C$141,IF(E68=3,'Menu déroulant'!C$142,'Menu déroulant'!C$138))))</f>
        <v>Il existe une communication informelle permettant des échanges d’informations peu structurés entre les deux acteurs.</v>
      </c>
      <c r="H68" s="111"/>
    </row>
    <row r="69" spans="1:8" ht="75.75" customHeight="1" x14ac:dyDescent="0.25">
      <c r="A69" s="152"/>
      <c r="B69" s="121" t="s">
        <v>341</v>
      </c>
      <c r="C69" s="23" t="s">
        <v>298</v>
      </c>
      <c r="D69" s="154" t="s">
        <v>10</v>
      </c>
      <c r="E69" s="98">
        <v>1</v>
      </c>
      <c r="F69" s="87">
        <f t="shared" si="15"/>
        <v>1</v>
      </c>
      <c r="G69" s="165" t="str">
        <f>IF(E69=0, 'Menu déroulant'!C$139, IF(E69=1, 'Menu déroulant'!C$140, IF(E69=2,'Menu déroulant'!C$141,IF(E69=3,'Menu déroulant'!C$142,'Menu déroulant'!C$138))))</f>
        <v>Il existe une communication informelle permettant des échanges d’informations peu structurés entre les deux acteurs.</v>
      </c>
      <c r="H69" s="111"/>
    </row>
    <row r="70" spans="1:8" ht="75.75" customHeight="1" x14ac:dyDescent="0.25">
      <c r="A70" s="152"/>
      <c r="B70" s="121" t="s">
        <v>342</v>
      </c>
      <c r="C70" s="23" t="s">
        <v>299</v>
      </c>
      <c r="D70" s="154" t="s">
        <v>10</v>
      </c>
      <c r="E70" s="98">
        <v>1</v>
      </c>
      <c r="F70" s="87">
        <f t="shared" si="15"/>
        <v>1</v>
      </c>
      <c r="G70" s="165" t="str">
        <f>IF(E70=0, 'Menu déroulant'!C$139, IF(E70=1, 'Menu déroulant'!C$140, IF(E70=2,'Menu déroulant'!C$141,IF(E70=3,'Menu déroulant'!C$142,'Menu déroulant'!C$138))))</f>
        <v>Il existe une communication informelle permettant des échanges d’informations peu structurés entre les deux acteurs.</v>
      </c>
      <c r="H70" s="111"/>
    </row>
    <row r="71" spans="1:8" ht="75.75" customHeight="1" x14ac:dyDescent="0.25">
      <c r="A71" s="152"/>
      <c r="B71" s="121" t="s">
        <v>343</v>
      </c>
      <c r="C71" s="23" t="s">
        <v>300</v>
      </c>
      <c r="D71" s="154" t="s">
        <v>10</v>
      </c>
      <c r="E71" s="98">
        <v>1</v>
      </c>
      <c r="F71" s="87">
        <f t="shared" si="15"/>
        <v>1</v>
      </c>
      <c r="G71" s="165" t="str">
        <f>IF(E71=0, 'Menu déroulant'!C$139, IF(E71=1, 'Menu déroulant'!C$140, IF(E71=2,'Menu déroulant'!C$141,IF(E71=3,'Menu déroulant'!C$142,'Menu déroulant'!C$138))))</f>
        <v>Il existe une communication informelle permettant des échanges d’informations peu structurés entre les deux acteurs.</v>
      </c>
      <c r="H71" s="111"/>
    </row>
    <row r="72" spans="1:8" ht="75.75" customHeight="1" x14ac:dyDescent="0.25">
      <c r="A72" s="152"/>
      <c r="B72" s="121" t="s">
        <v>344</v>
      </c>
      <c r="C72" s="23" t="s">
        <v>301</v>
      </c>
      <c r="D72" s="154" t="s">
        <v>10</v>
      </c>
      <c r="E72" s="98">
        <v>1</v>
      </c>
      <c r="F72" s="87">
        <f t="shared" si="15"/>
        <v>1</v>
      </c>
      <c r="G72" s="165" t="str">
        <f>IF(E72=0, 'Menu déroulant'!C$139, IF(E72=1, 'Menu déroulant'!C$140, IF(E72=2,'Menu déroulant'!C$141,IF(E72=3,'Menu déroulant'!C$142,'Menu déroulant'!C$138))))</f>
        <v>Il existe une communication informelle permettant des échanges d’informations peu structurés entre les deux acteurs.</v>
      </c>
      <c r="H72" s="111"/>
    </row>
    <row r="73" spans="1:8" ht="75.75" customHeight="1" x14ac:dyDescent="0.25">
      <c r="A73" s="152"/>
      <c r="B73" s="121" t="s">
        <v>345</v>
      </c>
      <c r="C73" s="23" t="s">
        <v>302</v>
      </c>
      <c r="D73" s="154" t="s">
        <v>10</v>
      </c>
      <c r="E73" s="98">
        <v>1</v>
      </c>
      <c r="F73" s="87">
        <f t="shared" si="15"/>
        <v>1</v>
      </c>
      <c r="G73" s="165" t="str">
        <f>IF(E73=0, 'Menu déroulant'!C$139, IF(E73=1, 'Menu déroulant'!C$140, IF(E73=2,'Menu déroulant'!C$141,IF(E73=3,'Menu déroulant'!C$142,'Menu déroulant'!C$138))))</f>
        <v>Il existe une communication informelle permettant des échanges d’informations peu structurés entre les deux acteurs.</v>
      </c>
      <c r="H73" s="111"/>
    </row>
    <row r="74" spans="1:8" ht="75.75" customHeight="1" x14ac:dyDescent="0.25">
      <c r="A74" s="152"/>
      <c r="B74" s="121" t="s">
        <v>346</v>
      </c>
      <c r="C74" s="23" t="s">
        <v>303</v>
      </c>
      <c r="D74" s="154" t="s">
        <v>10</v>
      </c>
      <c r="E74" s="98">
        <v>1</v>
      </c>
      <c r="F74" s="87">
        <f t="shared" si="15"/>
        <v>1</v>
      </c>
      <c r="G74" s="165" t="str">
        <f>IF(E74=0, 'Menu déroulant'!C$139, IF(E74=1, 'Menu déroulant'!C$140, IF(E74=2,'Menu déroulant'!C$141,IF(E74=3,'Menu déroulant'!C$142,'Menu déroulant'!C$138))))</f>
        <v>Il existe une communication informelle permettant des échanges d’informations peu structurés entre les deux acteurs.</v>
      </c>
      <c r="H74" s="111"/>
    </row>
    <row r="75" spans="1:8" ht="75.75" customHeight="1" x14ac:dyDescent="0.25">
      <c r="A75" s="152"/>
      <c r="B75" s="121" t="s">
        <v>347</v>
      </c>
      <c r="C75" s="23" t="s">
        <v>304</v>
      </c>
      <c r="D75" s="154" t="s">
        <v>10</v>
      </c>
      <c r="E75" s="98">
        <v>1</v>
      </c>
      <c r="F75" s="87">
        <f t="shared" si="15"/>
        <v>1</v>
      </c>
      <c r="G75" s="165" t="str">
        <f>IF(E75=0, 'Menu déroulant'!C$139, IF(E75=1, 'Menu déroulant'!C$140, IF(E75=2,'Menu déroulant'!C$141,IF(E75=3,'Menu déroulant'!C$142,'Menu déroulant'!C$138))))</f>
        <v>Il existe une communication informelle permettant des échanges d’informations peu structurés entre les deux acteurs.</v>
      </c>
      <c r="H75" s="111"/>
    </row>
    <row r="76" spans="1:8" ht="75.75" customHeight="1" x14ac:dyDescent="0.25">
      <c r="A76" s="152"/>
      <c r="B76" s="121" t="s">
        <v>348</v>
      </c>
      <c r="C76" s="23" t="s">
        <v>305</v>
      </c>
      <c r="D76" s="154" t="s">
        <v>10</v>
      </c>
      <c r="E76" s="98">
        <v>1</v>
      </c>
      <c r="F76" s="87">
        <f t="shared" ref="F76:F79" si="16">IF(E76="SO", 0, 1)</f>
        <v>1</v>
      </c>
      <c r="G76" s="165" t="str">
        <f>IF(E76=0, 'Menu déroulant'!C$139, IF(E76=1, 'Menu déroulant'!C$140, IF(E76=2,'Menu déroulant'!C$141,IF(E76=3,'Menu déroulant'!C$142,'Menu déroulant'!C$138))))</f>
        <v>Il existe une communication informelle permettant des échanges d’informations peu structurés entre les deux acteurs.</v>
      </c>
      <c r="H76" s="111"/>
    </row>
    <row r="77" spans="1:8" ht="75.75" customHeight="1" x14ac:dyDescent="0.25">
      <c r="A77" s="152"/>
      <c r="B77" s="121" t="s">
        <v>349</v>
      </c>
      <c r="C77" s="23" t="s">
        <v>306</v>
      </c>
      <c r="D77" s="154" t="s">
        <v>10</v>
      </c>
      <c r="E77" s="98">
        <v>1</v>
      </c>
      <c r="F77" s="87">
        <f t="shared" si="16"/>
        <v>1</v>
      </c>
      <c r="G77" s="165" t="str">
        <f>IF(E77=0, 'Menu déroulant'!C$139, IF(E77=1, 'Menu déroulant'!C$140, IF(E77=2,'Menu déroulant'!C$141,IF(E77=3,'Menu déroulant'!C$142,'Menu déroulant'!C$138))))</f>
        <v>Il existe une communication informelle permettant des échanges d’informations peu structurés entre les deux acteurs.</v>
      </c>
      <c r="H77" s="111"/>
    </row>
    <row r="78" spans="1:8" ht="75.75" customHeight="1" x14ac:dyDescent="0.25">
      <c r="A78" s="152"/>
      <c r="B78" s="121" t="s">
        <v>350</v>
      </c>
      <c r="C78" s="23" t="s">
        <v>307</v>
      </c>
      <c r="D78" s="154" t="s">
        <v>10</v>
      </c>
      <c r="E78" s="98">
        <v>1</v>
      </c>
      <c r="F78" s="87">
        <f t="shared" si="16"/>
        <v>1</v>
      </c>
      <c r="G78" s="165" t="str">
        <f>IF(E78=0, 'Menu déroulant'!C$139, IF(E78=1, 'Menu déroulant'!C$140, IF(E78=2,'Menu déroulant'!C$141,IF(E78=3,'Menu déroulant'!C$142,'Menu déroulant'!C$138))))</f>
        <v>Il existe une communication informelle permettant des échanges d’informations peu structurés entre les deux acteurs.</v>
      </c>
      <c r="H78" s="111"/>
    </row>
    <row r="79" spans="1:8" ht="75.75" customHeight="1" x14ac:dyDescent="0.25">
      <c r="A79" s="152"/>
      <c r="B79" s="121" t="s">
        <v>351</v>
      </c>
      <c r="C79" s="23" t="s">
        <v>308</v>
      </c>
      <c r="D79" s="154" t="s">
        <v>10</v>
      </c>
      <c r="E79" s="98">
        <v>1</v>
      </c>
      <c r="F79" s="87">
        <f t="shared" si="16"/>
        <v>1</v>
      </c>
      <c r="G79" s="165" t="str">
        <f>IF(E79=0, 'Menu déroulant'!C$139, IF(E79=1, 'Menu déroulant'!C$140, IF(E79=2,'Menu déroulant'!C$141,IF(E79=3,'Menu déroulant'!C$142,'Menu déroulant'!C$138))))</f>
        <v>Il existe une communication informelle permettant des échanges d’informations peu structurés entre les deux acteurs.</v>
      </c>
      <c r="H79" s="111"/>
    </row>
    <row r="80" spans="1:8" ht="75.75" customHeight="1" x14ac:dyDescent="0.25">
      <c r="A80" s="152"/>
      <c r="B80" s="121" t="s">
        <v>352</v>
      </c>
      <c r="C80" s="23" t="s">
        <v>129</v>
      </c>
      <c r="D80" s="154" t="s">
        <v>10</v>
      </c>
      <c r="E80" s="98">
        <v>1</v>
      </c>
      <c r="F80" s="87">
        <f t="shared" si="14"/>
        <v>1</v>
      </c>
      <c r="G80" s="165" t="str">
        <f>IF(E80=0, 'Menu déroulant'!C$139, IF(E80=1, 'Menu déroulant'!C$140, IF(E80=2,'Menu déroulant'!C$141,IF(E80=3,'Menu déroulant'!C$142,'Menu déroulant'!C$138))))</f>
        <v>Il existe une communication informelle permettant des échanges d’informations peu structurés entre les deux acteurs.</v>
      </c>
      <c r="H80" s="111"/>
    </row>
    <row r="81" spans="1:8" ht="75.75" customHeight="1" x14ac:dyDescent="0.25">
      <c r="A81" s="152"/>
      <c r="B81" s="121" t="s">
        <v>353</v>
      </c>
      <c r="C81" s="23" t="s">
        <v>129</v>
      </c>
      <c r="D81" s="154" t="s">
        <v>10</v>
      </c>
      <c r="E81" s="98">
        <v>1</v>
      </c>
      <c r="F81" s="87">
        <f t="shared" si="14"/>
        <v>1</v>
      </c>
      <c r="G81" s="165" t="str">
        <f>IF(E81=0, 'Menu déroulant'!C$139, IF(E81=1, 'Menu déroulant'!C$140, IF(E81=2,'Menu déroulant'!C$141,IF(E81=3,'Menu déroulant'!C$142,'Menu déroulant'!C$138))))</f>
        <v>Il existe une communication informelle permettant des échanges d’informations peu structurés entre les deux acteurs.</v>
      </c>
      <c r="H81" s="111"/>
    </row>
    <row r="82" spans="1:8" ht="75.75" customHeight="1" x14ac:dyDescent="0.25">
      <c r="A82" s="152"/>
      <c r="B82" s="121" t="s">
        <v>354</v>
      </c>
      <c r="C82" s="23" t="s">
        <v>129</v>
      </c>
      <c r="D82" s="154" t="s">
        <v>10</v>
      </c>
      <c r="E82" s="98">
        <v>1</v>
      </c>
      <c r="F82" s="87">
        <f t="shared" si="14"/>
        <v>1</v>
      </c>
      <c r="G82" s="165" t="str">
        <f>IF(E82=0, 'Menu déroulant'!C$139, IF(E82=1, 'Menu déroulant'!C$140, IF(E82=2,'Menu déroulant'!C$141,IF(E82=3,'Menu déroulant'!C$142,'Menu déroulant'!C$138))))</f>
        <v>Il existe une communication informelle permettant des échanges d’informations peu structurés entre les deux acteurs.</v>
      </c>
      <c r="H82" s="111"/>
    </row>
    <row r="83" spans="1:8" ht="106.5" customHeight="1" x14ac:dyDescent="0.25">
      <c r="A83" s="127" t="s">
        <v>27</v>
      </c>
      <c r="B83" s="128"/>
      <c r="C83" s="131" t="s">
        <v>130</v>
      </c>
      <c r="D83" s="154" t="s">
        <v>3</v>
      </c>
      <c r="E83" s="98">
        <v>1</v>
      </c>
      <c r="F83" s="87">
        <f t="shared" si="14"/>
        <v>1</v>
      </c>
      <c r="G83" s="165" t="str">
        <f>IF(E83=0, 'Menu déroulant'!C144, IF(E83=1, 'Menu déroulant'!C145, IF(E83=2,'Menu déroulant'!C146,IF(E83=3,'Menu déroulant'!C147,'Menu déroulant'!C143))))</f>
        <v xml:space="preserve">Les modalités de collaboration intra et intersectorielle* et les acteurs impliqués évoluent légèrement en fonction de la situation mais avec des retards majeurs par rapport à l’évolution de la situation OU quelques adaptations sont prévues le cas échéant, mais des incohérences majeures sont observées. </v>
      </c>
      <c r="H83" s="111"/>
    </row>
    <row r="84" spans="1:8" ht="30" x14ac:dyDescent="0.25">
      <c r="A84" s="127" t="s">
        <v>28</v>
      </c>
      <c r="B84" s="128"/>
      <c r="C84" s="131" t="s">
        <v>489</v>
      </c>
      <c r="D84" s="154" t="s">
        <v>236</v>
      </c>
      <c r="E84" s="100" t="s">
        <v>236</v>
      </c>
      <c r="F84" s="88" t="s">
        <v>236</v>
      </c>
      <c r="G84" s="154" t="s">
        <v>236</v>
      </c>
      <c r="H84" s="100" t="s">
        <v>236</v>
      </c>
    </row>
    <row r="85" spans="1:8" ht="37.5" customHeight="1" x14ac:dyDescent="0.25">
      <c r="A85" s="152"/>
      <c r="B85" s="121" t="s">
        <v>399</v>
      </c>
      <c r="C85" s="23" t="s">
        <v>112</v>
      </c>
      <c r="D85" s="154" t="s">
        <v>1</v>
      </c>
      <c r="E85" s="98">
        <v>1</v>
      </c>
      <c r="F85" s="87">
        <f t="shared" si="14"/>
        <v>1</v>
      </c>
      <c r="G85" s="165" t="str">
        <f>IF(E85=0, 'Menu déroulant'!C$149, IF(E85=1, 'Menu déroulant'!C$150, IF(E85=2,'Menu déroulant'!C$151,IF(E85=3,'Menu déroulant'!C$152,'Menu déroulant'!C$148))))</f>
        <v>L'acteur considéré n'est pas vraiment satisfait de son rôle et de ses missions dans la stratégie de LAV</v>
      </c>
      <c r="H85" s="111"/>
    </row>
    <row r="86" spans="1:8" ht="30" x14ac:dyDescent="0.25">
      <c r="A86" s="152"/>
      <c r="B86" s="121" t="s">
        <v>400</v>
      </c>
      <c r="C86" s="23" t="s">
        <v>113</v>
      </c>
      <c r="D86" s="154" t="s">
        <v>1</v>
      </c>
      <c r="E86" s="98">
        <v>1</v>
      </c>
      <c r="F86" s="87">
        <f t="shared" si="14"/>
        <v>1</v>
      </c>
      <c r="G86" s="165" t="str">
        <f>IF(E86=0, 'Menu déroulant'!C$149, IF(E86=1, 'Menu déroulant'!C$150, IF(E86=2,'Menu déroulant'!C$151,IF(E86=3,'Menu déroulant'!C$152,'Menu déroulant'!C$148))))</f>
        <v>L'acteur considéré n'est pas vraiment satisfait de son rôle et de ses missions dans la stratégie de LAV</v>
      </c>
      <c r="H86" s="111"/>
    </row>
    <row r="87" spans="1:8" ht="30" x14ac:dyDescent="0.25">
      <c r="A87" s="152"/>
      <c r="B87" s="121" t="s">
        <v>401</v>
      </c>
      <c r="C87" s="23" t="s">
        <v>114</v>
      </c>
      <c r="D87" s="154" t="s">
        <v>1</v>
      </c>
      <c r="E87" s="98">
        <v>1</v>
      </c>
      <c r="F87" s="87">
        <f t="shared" si="14"/>
        <v>1</v>
      </c>
      <c r="G87" s="165" t="str">
        <f>IF(E87=0, 'Menu déroulant'!C$149, IF(E87=1, 'Menu déroulant'!C$150, IF(E87=2,'Menu déroulant'!C$151,IF(E87=3,'Menu déroulant'!C$152,'Menu déroulant'!C$148))))</f>
        <v>L'acteur considéré n'est pas vraiment satisfait de son rôle et de ses missions dans la stratégie de LAV</v>
      </c>
      <c r="H87" s="111"/>
    </row>
    <row r="88" spans="1:8" ht="30" x14ac:dyDescent="0.25">
      <c r="A88" s="152"/>
      <c r="B88" s="121" t="s">
        <v>402</v>
      </c>
      <c r="C88" s="23" t="s">
        <v>116</v>
      </c>
      <c r="D88" s="154" t="s">
        <v>1</v>
      </c>
      <c r="E88" s="98">
        <v>1</v>
      </c>
      <c r="F88" s="87">
        <f t="shared" si="14"/>
        <v>1</v>
      </c>
      <c r="G88" s="165" t="str">
        <f>IF(E88=0, 'Menu déroulant'!C$149, IF(E88=1, 'Menu déroulant'!C$150, IF(E88=2,'Menu déroulant'!C$151,IF(E88=3,'Menu déroulant'!C$152,'Menu déroulant'!C$148))))</f>
        <v>L'acteur considéré n'est pas vraiment satisfait de son rôle et de ses missions dans la stratégie de LAV</v>
      </c>
      <c r="H88" s="111"/>
    </row>
    <row r="89" spans="1:8" ht="30" x14ac:dyDescent="0.25">
      <c r="A89" s="152"/>
      <c r="B89" s="121" t="s">
        <v>403</v>
      </c>
      <c r="C89" s="23" t="s">
        <v>115</v>
      </c>
      <c r="D89" s="154" t="s">
        <v>1</v>
      </c>
      <c r="E89" s="98">
        <v>1</v>
      </c>
      <c r="F89" s="87">
        <f t="shared" si="14"/>
        <v>1</v>
      </c>
      <c r="G89" s="165" t="str">
        <f>IF(E89=0, 'Menu déroulant'!C$149, IF(E89=1, 'Menu déroulant'!C$150, IF(E89=2,'Menu déroulant'!C$151,IF(E89=3,'Menu déroulant'!C$152,'Menu déroulant'!C$148))))</f>
        <v>L'acteur considéré n'est pas vraiment satisfait de son rôle et de ses missions dans la stratégie de LAV</v>
      </c>
      <c r="H89" s="111"/>
    </row>
    <row r="90" spans="1:8" ht="30" x14ac:dyDescent="0.25">
      <c r="A90" s="152"/>
      <c r="B90" s="121" t="s">
        <v>404</v>
      </c>
      <c r="C90" s="23" t="s">
        <v>117</v>
      </c>
      <c r="D90" s="154" t="s">
        <v>1</v>
      </c>
      <c r="E90" s="98">
        <v>1</v>
      </c>
      <c r="F90" s="87">
        <f t="shared" si="14"/>
        <v>1</v>
      </c>
      <c r="G90" s="165" t="str">
        <f>IF(E90=0, 'Menu déroulant'!C$149, IF(E90=1, 'Menu déroulant'!C$150, IF(E90=2,'Menu déroulant'!C$151,IF(E90=3,'Menu déroulant'!C$152,'Menu déroulant'!C$148))))</f>
        <v>L'acteur considéré n'est pas vraiment satisfait de son rôle et de ses missions dans la stratégie de LAV</v>
      </c>
      <c r="H90" s="111"/>
    </row>
    <row r="91" spans="1:8" ht="30" x14ac:dyDescent="0.25">
      <c r="A91" s="152"/>
      <c r="B91" s="121" t="s">
        <v>405</v>
      </c>
      <c r="C91" s="23" t="s">
        <v>120</v>
      </c>
      <c r="D91" s="154" t="s">
        <v>1</v>
      </c>
      <c r="E91" s="98">
        <v>1</v>
      </c>
      <c r="F91" s="87">
        <f t="shared" si="14"/>
        <v>1</v>
      </c>
      <c r="G91" s="165" t="str">
        <f>IF(E91=0, 'Menu déroulant'!C$149, IF(E91=1, 'Menu déroulant'!C$150, IF(E91=2,'Menu déroulant'!C$151,IF(E91=3,'Menu déroulant'!C$152,'Menu déroulant'!C$148))))</f>
        <v>L'acteur considéré n'est pas vraiment satisfait de son rôle et de ses missions dans la stratégie de LAV</v>
      </c>
      <c r="H91" s="111"/>
    </row>
    <row r="92" spans="1:8" ht="30" x14ac:dyDescent="0.25">
      <c r="A92" s="152"/>
      <c r="B92" s="121" t="s">
        <v>406</v>
      </c>
      <c r="C92" s="23" t="s">
        <v>121</v>
      </c>
      <c r="D92" s="154" t="s">
        <v>1</v>
      </c>
      <c r="E92" s="98">
        <v>1</v>
      </c>
      <c r="F92" s="87">
        <f t="shared" si="14"/>
        <v>1</v>
      </c>
      <c r="G92" s="165" t="str">
        <f>IF(E92=0, 'Menu déroulant'!C$149, IF(E92=1, 'Menu déroulant'!C$150, IF(E92=2,'Menu déroulant'!C$151,IF(E92=3,'Menu déroulant'!C$152,'Menu déroulant'!C$148))))</f>
        <v>L'acteur considéré n'est pas vraiment satisfait de son rôle et de ses missions dans la stratégie de LAV</v>
      </c>
      <c r="H92" s="111"/>
    </row>
    <row r="93" spans="1:8" ht="30" x14ac:dyDescent="0.25">
      <c r="A93" s="152"/>
      <c r="B93" s="121" t="s">
        <v>407</v>
      </c>
      <c r="C93" s="23" t="s">
        <v>118</v>
      </c>
      <c r="D93" s="154" t="s">
        <v>1</v>
      </c>
      <c r="E93" s="98">
        <v>1</v>
      </c>
      <c r="F93" s="87">
        <f t="shared" si="14"/>
        <v>1</v>
      </c>
      <c r="G93" s="165" t="str">
        <f>IF(E93=0, 'Menu déroulant'!C$149, IF(E93=1, 'Menu déroulant'!C$150, IF(E93=2,'Menu déroulant'!C$151,IF(E93=3,'Menu déroulant'!C$152,'Menu déroulant'!C$148))))</f>
        <v>L'acteur considéré n'est pas vraiment satisfait de son rôle et de ses missions dans la stratégie de LAV</v>
      </c>
      <c r="H93" s="111"/>
    </row>
    <row r="94" spans="1:8" ht="30" x14ac:dyDescent="0.25">
      <c r="A94" s="152"/>
      <c r="B94" s="121" t="s">
        <v>408</v>
      </c>
      <c r="C94" s="23" t="s">
        <v>122</v>
      </c>
      <c r="D94" s="154" t="s">
        <v>1</v>
      </c>
      <c r="E94" s="98">
        <v>1</v>
      </c>
      <c r="F94" s="87">
        <f t="shared" si="14"/>
        <v>1</v>
      </c>
      <c r="G94" s="165" t="str">
        <f>IF(E94=0, 'Menu déroulant'!C$149, IF(E94=1, 'Menu déroulant'!C$150, IF(E94=2,'Menu déroulant'!C$151,IF(E94=3,'Menu déroulant'!C$152,'Menu déroulant'!C$148))))</f>
        <v>L'acteur considéré n'est pas vraiment satisfait de son rôle et de ses missions dans la stratégie de LAV</v>
      </c>
      <c r="H94" s="111"/>
    </row>
    <row r="95" spans="1:8" ht="30" x14ac:dyDescent="0.25">
      <c r="A95" s="152"/>
      <c r="B95" s="121" t="s">
        <v>409</v>
      </c>
      <c r="C95" s="23" t="s">
        <v>123</v>
      </c>
      <c r="D95" s="154" t="s">
        <v>1</v>
      </c>
      <c r="E95" s="98">
        <v>1</v>
      </c>
      <c r="F95" s="87">
        <f t="shared" si="14"/>
        <v>1</v>
      </c>
      <c r="G95" s="165" t="str">
        <f>IF(E95=0, 'Menu déroulant'!C$149, IF(E95=1, 'Menu déroulant'!C$150, IF(E95=2,'Menu déroulant'!C$151,IF(E95=3,'Menu déroulant'!C$152,'Menu déroulant'!C$148))))</f>
        <v>L'acteur considéré n'est pas vraiment satisfait de son rôle et de ses missions dans la stratégie de LAV</v>
      </c>
      <c r="H95" s="111"/>
    </row>
    <row r="96" spans="1:8" ht="30" x14ac:dyDescent="0.25">
      <c r="A96" s="152"/>
      <c r="B96" s="121" t="s">
        <v>410</v>
      </c>
      <c r="C96" s="23" t="s">
        <v>119</v>
      </c>
      <c r="D96" s="154" t="s">
        <v>1</v>
      </c>
      <c r="E96" s="98">
        <v>1</v>
      </c>
      <c r="F96" s="87">
        <f t="shared" si="14"/>
        <v>1</v>
      </c>
      <c r="G96" s="165" t="str">
        <f>IF(E96=0, 'Menu déroulant'!C$149, IF(E96=1, 'Menu déroulant'!C$150, IF(E96=2,'Menu déroulant'!C$151,IF(E96=3,'Menu déroulant'!C$152,'Menu déroulant'!C$148))))</f>
        <v>L'acteur considéré n'est pas vraiment satisfait de son rôle et de ses missions dans la stratégie de LAV</v>
      </c>
      <c r="H96" s="111"/>
    </row>
    <row r="97" spans="1:8" ht="30" x14ac:dyDescent="0.25">
      <c r="A97" s="152"/>
      <c r="B97" s="121" t="s">
        <v>411</v>
      </c>
      <c r="C97" s="23" t="s">
        <v>124</v>
      </c>
      <c r="D97" s="154" t="s">
        <v>1</v>
      </c>
      <c r="E97" s="98">
        <v>1</v>
      </c>
      <c r="F97" s="87">
        <f t="shared" si="14"/>
        <v>1</v>
      </c>
      <c r="G97" s="165" t="str">
        <f>IF(E97=0, 'Menu déroulant'!C$149, IF(E97=1, 'Menu déroulant'!C$150, IF(E97=2,'Menu déroulant'!C$151,IF(E97=3,'Menu déroulant'!C$152,'Menu déroulant'!C$148))))</f>
        <v>L'acteur considéré n'est pas vraiment satisfait de son rôle et de ses missions dans la stratégie de LAV</v>
      </c>
      <c r="H97" s="111"/>
    </row>
    <row r="98" spans="1:8" ht="30" x14ac:dyDescent="0.25">
      <c r="A98" s="152"/>
      <c r="B98" s="121" t="s">
        <v>412</v>
      </c>
      <c r="C98" s="23" t="s">
        <v>125</v>
      </c>
      <c r="D98" s="154" t="s">
        <v>1</v>
      </c>
      <c r="E98" s="98">
        <v>1</v>
      </c>
      <c r="F98" s="87">
        <f t="shared" si="14"/>
        <v>1</v>
      </c>
      <c r="G98" s="165" t="str">
        <f>IF(E98=0, 'Menu déroulant'!C$149, IF(E98=1, 'Menu déroulant'!C$150, IF(E98=2,'Menu déroulant'!C$151,IF(E98=3,'Menu déroulant'!C$152,'Menu déroulant'!C$148))))</f>
        <v>L'acteur considéré n'est pas vraiment satisfait de son rôle et de ses missions dans la stratégie de LAV</v>
      </c>
      <c r="H98" s="111"/>
    </row>
    <row r="99" spans="1:8" ht="30" x14ac:dyDescent="0.25">
      <c r="A99" s="152"/>
      <c r="B99" s="121" t="s">
        <v>413</v>
      </c>
      <c r="C99" s="23" t="s">
        <v>126</v>
      </c>
      <c r="D99" s="154" t="s">
        <v>1</v>
      </c>
      <c r="E99" s="98">
        <v>1</v>
      </c>
      <c r="F99" s="87">
        <f t="shared" si="14"/>
        <v>1</v>
      </c>
      <c r="G99" s="165" t="str">
        <f>IF(E99=0, 'Menu déroulant'!C$149, IF(E99=1, 'Menu déroulant'!C$150, IF(E99=2,'Menu déroulant'!C$151,IF(E99=3,'Menu déroulant'!C$152,'Menu déroulant'!C$148))))</f>
        <v>L'acteur considéré n'est pas vraiment satisfait de son rôle et de ses missions dans la stratégie de LAV</v>
      </c>
      <c r="H99" s="111"/>
    </row>
    <row r="100" spans="1:8" ht="30" x14ac:dyDescent="0.25">
      <c r="A100" s="152"/>
      <c r="B100" s="121" t="s">
        <v>414</v>
      </c>
      <c r="C100" s="23" t="s">
        <v>127</v>
      </c>
      <c r="D100" s="154" t="s">
        <v>1</v>
      </c>
      <c r="E100" s="98">
        <v>1</v>
      </c>
      <c r="F100" s="87">
        <f t="shared" si="14"/>
        <v>1</v>
      </c>
      <c r="G100" s="165" t="str">
        <f>IF(E100=0, 'Menu déroulant'!C$149, IF(E100=1, 'Menu déroulant'!C$150, IF(E100=2,'Menu déroulant'!C$151,IF(E100=3,'Menu déroulant'!C$152,'Menu déroulant'!C$148))))</f>
        <v>L'acteur considéré n'est pas vraiment satisfait de son rôle et de ses missions dans la stratégie de LAV</v>
      </c>
      <c r="H100" s="111"/>
    </row>
    <row r="101" spans="1:8" ht="30" x14ac:dyDescent="0.25">
      <c r="A101" s="152"/>
      <c r="B101" s="121" t="s">
        <v>415</v>
      </c>
      <c r="C101" s="23" t="s">
        <v>128</v>
      </c>
      <c r="D101" s="154" t="s">
        <v>1</v>
      </c>
      <c r="E101" s="98">
        <v>1</v>
      </c>
      <c r="F101" s="87">
        <f t="shared" si="14"/>
        <v>1</v>
      </c>
      <c r="G101" s="165" t="str">
        <f>IF(E101=0, 'Menu déroulant'!C$149, IF(E101=1, 'Menu déroulant'!C$150, IF(E101=2,'Menu déroulant'!C$151,IF(E101=3,'Menu déroulant'!C$152,'Menu déroulant'!C$148))))</f>
        <v>L'acteur considéré n'est pas vraiment satisfait de son rôle et de ses missions dans la stratégie de LAV</v>
      </c>
      <c r="H101" s="111"/>
    </row>
    <row r="102" spans="1:8" ht="30" x14ac:dyDescent="0.25">
      <c r="A102" s="152"/>
      <c r="B102" s="121" t="s">
        <v>416</v>
      </c>
      <c r="C102" s="23" t="s">
        <v>129</v>
      </c>
      <c r="D102" s="154" t="s">
        <v>1</v>
      </c>
      <c r="E102" s="98">
        <v>1</v>
      </c>
      <c r="F102" s="87">
        <f t="shared" si="14"/>
        <v>1</v>
      </c>
      <c r="G102" s="165" t="str">
        <f>IF(E102=0, 'Menu déroulant'!C$149, IF(E102=1, 'Menu déroulant'!C$150, IF(E102=2,'Menu déroulant'!C$151,IF(E102=3,'Menu déroulant'!C$152,'Menu déroulant'!C$148))))</f>
        <v>L'acteur considéré n'est pas vraiment satisfait de son rôle et de ses missions dans la stratégie de LAV</v>
      </c>
      <c r="H102" s="111"/>
    </row>
    <row r="103" spans="1:8" ht="30" x14ac:dyDescent="0.25">
      <c r="A103" s="152"/>
      <c r="B103" s="121" t="s">
        <v>417</v>
      </c>
      <c r="C103" s="23" t="s">
        <v>129</v>
      </c>
      <c r="D103" s="154" t="s">
        <v>1</v>
      </c>
      <c r="E103" s="98">
        <v>1</v>
      </c>
      <c r="F103" s="87">
        <f t="shared" si="14"/>
        <v>1</v>
      </c>
      <c r="G103" s="165" t="str">
        <f>IF(E103=0, 'Menu déroulant'!C$149, IF(E103=1, 'Menu déroulant'!C$150, IF(E103=2,'Menu déroulant'!C$151,IF(E103=3,'Menu déroulant'!C$152,'Menu déroulant'!C$148))))</f>
        <v>L'acteur considéré n'est pas vraiment satisfait de son rôle et de ses missions dans la stratégie de LAV</v>
      </c>
      <c r="H103" s="111"/>
    </row>
    <row r="104" spans="1:8" ht="30" x14ac:dyDescent="0.25">
      <c r="A104" s="152"/>
      <c r="B104" s="121" t="s">
        <v>418</v>
      </c>
      <c r="C104" s="23" t="s">
        <v>129</v>
      </c>
      <c r="D104" s="154" t="s">
        <v>1</v>
      </c>
      <c r="E104" s="98">
        <v>1</v>
      </c>
      <c r="F104" s="87">
        <f t="shared" si="14"/>
        <v>1</v>
      </c>
      <c r="G104" s="165" t="str">
        <f>IF(E104=0, 'Menu déroulant'!C$149, IF(E104=1, 'Menu déroulant'!C$150, IF(E104=2,'Menu déroulant'!C$151,IF(E104=3,'Menu déroulant'!C$152,'Menu déroulant'!C$148))))</f>
        <v>L'acteur considéré n'est pas vraiment satisfait de son rôle et de ses missions dans la stratégie de LAV</v>
      </c>
      <c r="H104" s="111"/>
    </row>
    <row r="105" spans="1:8" ht="15.75" x14ac:dyDescent="0.25">
      <c r="A105" s="119"/>
      <c r="B105" s="125"/>
      <c r="C105" s="65" t="s">
        <v>5</v>
      </c>
      <c r="D105" s="156"/>
      <c r="E105" s="101"/>
      <c r="F105" s="82"/>
      <c r="G105" s="120"/>
      <c r="H105" s="113"/>
    </row>
    <row r="106" spans="1:8" ht="15.75" x14ac:dyDescent="0.25">
      <c r="A106" s="119"/>
      <c r="B106" s="125"/>
      <c r="C106" s="65" t="s">
        <v>6</v>
      </c>
      <c r="D106" s="156"/>
      <c r="E106" s="101"/>
      <c r="F106" s="82"/>
      <c r="G106" s="120"/>
      <c r="H106" s="113"/>
    </row>
    <row r="107" spans="1:8" ht="30" x14ac:dyDescent="0.25">
      <c r="A107" s="121" t="s">
        <v>29</v>
      </c>
      <c r="B107" s="126"/>
      <c r="C107" s="23" t="s">
        <v>131</v>
      </c>
      <c r="D107" s="154" t="s">
        <v>4</v>
      </c>
      <c r="E107" s="98">
        <v>1</v>
      </c>
      <c r="F107" s="87">
        <f t="shared" ref="F107" si="17">IF(E107="SO", 0, 1)</f>
        <v>1</v>
      </c>
      <c r="G107" s="165" t="str">
        <f>IF(E107=0, 'Menu déroulant'!C$153, IF(E107=1, 'Menu déroulant'!C$154, IF(E107=2,'Menu déroulant'!C$155,IF(E107=3,'Menu déroulant'!C$156,"Erreur"))))</f>
        <v xml:space="preserve">Il y a une surveillance entomologique, mais des améliorations majeures doivent être apportées au dispositif. </v>
      </c>
      <c r="H107" s="111"/>
    </row>
    <row r="108" spans="1:8" ht="15.75" x14ac:dyDescent="0.25">
      <c r="A108" s="119"/>
      <c r="B108" s="125"/>
      <c r="C108" s="65" t="s">
        <v>460</v>
      </c>
      <c r="D108" s="156"/>
      <c r="E108" s="101"/>
      <c r="F108" s="82"/>
      <c r="G108" s="120"/>
      <c r="H108" s="113"/>
    </row>
    <row r="109" spans="1:8" ht="30" x14ac:dyDescent="0.25">
      <c r="A109" s="121" t="s">
        <v>30</v>
      </c>
      <c r="B109" s="126"/>
      <c r="C109" s="23" t="s">
        <v>132</v>
      </c>
      <c r="D109" s="154" t="s">
        <v>4</v>
      </c>
      <c r="E109" s="98">
        <v>1</v>
      </c>
      <c r="F109" s="87">
        <f t="shared" ref="F109" si="18">IF(E109="SO", 0, 1)</f>
        <v>1</v>
      </c>
      <c r="G109" s="165" t="str">
        <f>IF(E109=0, 'Menu déroulant'!C$157, IF(E109=1, 'Menu déroulant'!C$158, IF(E109=2,'Menu déroulant'!C$159,IF(E109=3,'Menu déroulant'!C$160,"Erreur"))))</f>
        <v xml:space="preserve">Il y a une surveillance épidémiologique humaine, mais des améliorations majeures doivent être apportées au dispositif. </v>
      </c>
      <c r="H109" s="111"/>
    </row>
    <row r="110" spans="1:8" ht="47.25" x14ac:dyDescent="0.25">
      <c r="A110" s="119"/>
      <c r="B110" s="125"/>
      <c r="C110" s="65" t="s">
        <v>241</v>
      </c>
      <c r="D110" s="156"/>
      <c r="E110" s="101"/>
      <c r="F110" s="82"/>
      <c r="G110" s="120"/>
      <c r="H110" s="113"/>
    </row>
    <row r="111" spans="1:8" ht="60" x14ac:dyDescent="0.25">
      <c r="A111" s="121" t="s">
        <v>31</v>
      </c>
      <c r="B111" s="126"/>
      <c r="C111" s="23" t="s">
        <v>133</v>
      </c>
      <c r="D111" s="154" t="s">
        <v>4</v>
      </c>
      <c r="E111" s="98">
        <v>1</v>
      </c>
      <c r="F111" s="87">
        <f t="shared" ref="F111" si="19">IF(E111="SO", 0, 1)</f>
        <v>1</v>
      </c>
      <c r="G111" s="165" t="str">
        <f>IF(E111=0, 'Menu déroulant'!C$162, IF(E111=1, 'Menu déroulant'!C$163, IF(E111=2,'Menu déroulant'!C$164,IF(E111=3,'Menu déroulant'!C$165,'Menu déroulant'!C161))))</f>
        <v xml:space="preserve">Il y a une surveillance épidémiologique animale, mais des améliorations majeures doivent être apportées au dispositif. </v>
      </c>
      <c r="H111" s="111"/>
    </row>
    <row r="112" spans="1:8" ht="15.75" x14ac:dyDescent="0.25">
      <c r="A112" s="119"/>
      <c r="B112" s="125"/>
      <c r="C112" s="65" t="s">
        <v>61</v>
      </c>
      <c r="D112" s="156"/>
      <c r="E112" s="101"/>
      <c r="F112" s="82"/>
      <c r="G112" s="120"/>
      <c r="H112" s="113"/>
    </row>
    <row r="113" spans="1:8" ht="45" x14ac:dyDescent="0.25">
      <c r="A113" s="121" t="s">
        <v>32</v>
      </c>
      <c r="B113" s="126"/>
      <c r="C113" s="24" t="s">
        <v>496</v>
      </c>
      <c r="D113" s="154" t="s">
        <v>4</v>
      </c>
      <c r="E113" s="98">
        <v>1</v>
      </c>
      <c r="F113" s="87">
        <f t="shared" ref="F113" si="20">IF(E113="SO", 0, 1)</f>
        <v>1</v>
      </c>
      <c r="G113" s="165" t="str">
        <f>IF(E113=0, 'Menu déroulant'!C$166, IF(E113=1, 'Menu déroulant'!C$167, IF(E113=2,'Menu déroulant'!C$168,IF(E113=3,'Menu déroulant'!C$169,"Erreur"))))</f>
        <v xml:space="preserve">Il y a un suivi des changements socio-comportementaux*, mais des améliorations majeures doivent être apportées au dispositif. </v>
      </c>
      <c r="H113" s="114"/>
    </row>
    <row r="114" spans="1:8" ht="31.5" x14ac:dyDescent="0.25">
      <c r="A114" s="119"/>
      <c r="B114" s="125"/>
      <c r="C114" s="67" t="s">
        <v>62</v>
      </c>
      <c r="D114" s="156"/>
      <c r="E114" s="95"/>
      <c r="F114" s="82"/>
      <c r="G114" s="120"/>
      <c r="H114" s="106"/>
    </row>
    <row r="115" spans="1:8" ht="30" x14ac:dyDescent="0.25">
      <c r="A115" s="121" t="s">
        <v>33</v>
      </c>
      <c r="B115" s="126"/>
      <c r="C115" s="24" t="s">
        <v>67</v>
      </c>
      <c r="D115" s="154" t="s">
        <v>4</v>
      </c>
      <c r="E115" s="98">
        <v>1</v>
      </c>
      <c r="F115" s="87">
        <f t="shared" ref="F115" si="21">IF(E115="SO", 0, 1)</f>
        <v>1</v>
      </c>
      <c r="G115" s="165" t="str">
        <f>IF(E115=0, 'Menu déroulant'!C$170, IF(E115=1, 'Menu déroulant'!C$171, IF(E115=2,'Menu déroulant'!C$172,IF(E115=3,'Menu déroulant'!C$173,"Erreur"))))</f>
        <v xml:space="preserve">Il y a suivi des résistances aux biocides, mais des améliorations majeures doivent être apportées au dispositif. </v>
      </c>
      <c r="H115" s="114"/>
    </row>
    <row r="116" spans="1:8" ht="15.75" x14ac:dyDescent="0.25">
      <c r="A116" s="119"/>
      <c r="B116" s="125"/>
      <c r="C116" s="67" t="s">
        <v>134</v>
      </c>
      <c r="D116" s="156"/>
      <c r="E116" s="95"/>
      <c r="F116" s="82"/>
      <c r="G116" s="120"/>
      <c r="H116" s="106"/>
    </row>
    <row r="117" spans="1:8" ht="117.6" customHeight="1" x14ac:dyDescent="0.25">
      <c r="A117" s="121" t="s">
        <v>34</v>
      </c>
      <c r="B117" s="126"/>
      <c r="C117" s="24" t="s">
        <v>135</v>
      </c>
      <c r="D117" s="154" t="s">
        <v>8</v>
      </c>
      <c r="E117" s="98">
        <v>1</v>
      </c>
      <c r="F117" s="87">
        <f t="shared" ref="F117" si="22">IF(E117="SO", 0, 1)</f>
        <v>1</v>
      </c>
      <c r="G117" s="165" t="str">
        <f>IF(E117=0, 'Menu déroulant'!C$174, IF(E117=1, 'Menu déroulant'!C$175, IF(E117=2,'Menu déroulant'!C$176,IF(E117=3,'Menu déroulant'!C$177,"Erreur"))))</f>
        <v xml:space="preserve">Il y a suivi des éventuels effets non-intentionnels de la LAV sur l’environnement et la biodiversité, mais des améliorations majeures doivent être apportées au dispositif. </v>
      </c>
      <c r="H117" s="114"/>
    </row>
    <row r="118" spans="1:8" ht="60" x14ac:dyDescent="0.25">
      <c r="A118" s="121" t="s">
        <v>35</v>
      </c>
      <c r="B118" s="126"/>
      <c r="C118" s="24" t="s">
        <v>71</v>
      </c>
      <c r="D118" s="154" t="s">
        <v>8</v>
      </c>
      <c r="E118" s="98">
        <v>1</v>
      </c>
      <c r="F118" s="87">
        <f t="shared" ref="F118" si="23">IF(E118="SO", 0, 1)</f>
        <v>1</v>
      </c>
      <c r="G118" s="165" t="str">
        <f>IF(E118=0, 'Menu déroulant'!C$178, IF(E118=1, 'Menu déroulant'!C$179, IF(E118=2,'Menu déroulant'!C$180,IF(E118=3,'Menu déroulant'!C$181,"Erreur"))))</f>
        <v xml:space="preserve">Il y a suivi des effets éventuels des expositions professionnelles et des conditions de travail sur la santé des acteurs de terrain en charge des interventions de LAV, mais des améliorations majeures doivent être apportées au dispositif. </v>
      </c>
      <c r="H118" s="114"/>
    </row>
    <row r="119" spans="1:8" ht="15.75" x14ac:dyDescent="0.25">
      <c r="A119" s="119"/>
      <c r="B119" s="125"/>
      <c r="C119" s="65" t="s">
        <v>505</v>
      </c>
      <c r="D119" s="156"/>
      <c r="E119" s="101"/>
      <c r="F119" s="82"/>
      <c r="G119" s="120"/>
      <c r="H119" s="113"/>
    </row>
    <row r="120" spans="1:8" ht="71.45" customHeight="1" x14ac:dyDescent="0.25">
      <c r="A120" s="121" t="s">
        <v>36</v>
      </c>
      <c r="B120" s="126"/>
      <c r="C120" s="23" t="s">
        <v>508</v>
      </c>
      <c r="D120" s="154" t="s">
        <v>4</v>
      </c>
      <c r="E120" s="98">
        <v>1</v>
      </c>
      <c r="F120" s="87">
        <f t="shared" ref="F120" si="24">IF(E120="SO", 0, 1)</f>
        <v>1</v>
      </c>
      <c r="G120" s="165" t="str">
        <f>IF(E120=0, 'Menu déroulant'!C$182, IF(E120=1, 'Menu déroulant'!C$183, IF(E120=2,'Menu déroulant'!C$184,IF(E120=3,'Menu déroulant'!C$185,"Erreur"))))</f>
        <v xml:space="preserve">La lutte préventive n’est pas menée de manière suffisamment efficace, des améliorations majeures doivent être apportées à la stratégie. </v>
      </c>
      <c r="H120" s="111"/>
    </row>
    <row r="121" spans="1:8" ht="45" x14ac:dyDescent="0.25">
      <c r="A121" s="121" t="s">
        <v>37</v>
      </c>
      <c r="B121" s="126"/>
      <c r="C121" s="23" t="s">
        <v>136</v>
      </c>
      <c r="D121" s="154" t="s">
        <v>4</v>
      </c>
      <c r="E121" s="98">
        <v>1</v>
      </c>
      <c r="F121" s="87">
        <f t="shared" ref="F121:F129" si="25">IF(E121="SO", 0, 1)</f>
        <v>1</v>
      </c>
      <c r="G121" s="165" t="str">
        <f>IF(E121=0, 'Menu déroulant'!C$187, IF(E121=1, 'Menu déroulant'!C$188, IF(E121=2,'Menu déroulant'!C$189,IF(E121=3,'Menu déroulant'!C$190,'Menu déroulant'!C186))))</f>
        <v xml:space="preserve">Les interventions de LAV autour des cas ne sont pas menées de manière suffisamment efficace, des améliorations majeures doivent être apportées à la stratégie. </v>
      </c>
      <c r="H121" s="111"/>
    </row>
    <row r="122" spans="1:8" ht="60" x14ac:dyDescent="0.25">
      <c r="A122" s="121" t="s">
        <v>38</v>
      </c>
      <c r="B122" s="126"/>
      <c r="C122" s="23" t="s">
        <v>63</v>
      </c>
      <c r="D122" s="154" t="s">
        <v>3</v>
      </c>
      <c r="E122" s="98">
        <v>1</v>
      </c>
      <c r="F122" s="87">
        <f t="shared" si="25"/>
        <v>1</v>
      </c>
      <c r="G122" s="165" t="str">
        <f>IF(E122=0, 'Menu déroulant'!C$192, IF(E122=1, 'Menu déroulant'!C$193, IF(E122=2,'Menu déroulant'!C$194,IF(E122=3,'Menu déroulant'!C$195,'Menu déroulant'!C191))))</f>
        <v>La nature des interventions de LAV évolue légèrement en fonction de la situation, mais des incohérences majeures sont observées. La nature des interventions de LAV évolue avec des retards majeurs par rapport à l’évolution de la situation.</v>
      </c>
      <c r="H122" s="111"/>
    </row>
    <row r="123" spans="1:8" ht="76.5" customHeight="1" x14ac:dyDescent="0.25">
      <c r="A123" s="121" t="s">
        <v>39</v>
      </c>
      <c r="B123" s="126"/>
      <c r="C123" s="23" t="s">
        <v>539</v>
      </c>
      <c r="D123" s="154" t="s">
        <v>2</v>
      </c>
      <c r="E123" s="98">
        <v>1</v>
      </c>
      <c r="F123" s="87">
        <f t="shared" si="25"/>
        <v>1</v>
      </c>
      <c r="G123" s="165" t="str">
        <f>IF(E123=0, 'Menu déroulant'!C$196, IF(E123=1, 'Menu déroulant'!C$197, IF(E123=2,'Menu déroulant'!C$198,IF(E123=3,'Menu déroulant'!C$199,"Erreur"))))</f>
        <v>Des modifications importantes relatives aux outils et techniques de LAV utilisés (ou envisagés) pour les interventions autour des cas sont nécessaires pour améliorer leur adéquation aux objectifs de la stratégie de LAV et au contexte entomo-épidémiologique.</v>
      </c>
      <c r="H123" s="111"/>
    </row>
    <row r="124" spans="1:8" ht="31.5" x14ac:dyDescent="0.25">
      <c r="A124" s="119"/>
      <c r="B124" s="125"/>
      <c r="C124" s="65" t="s">
        <v>468</v>
      </c>
      <c r="D124" s="156"/>
      <c r="E124" s="101"/>
      <c r="F124" s="82"/>
      <c r="G124" s="120"/>
      <c r="H124" s="113"/>
    </row>
    <row r="125" spans="1:8" ht="30" x14ac:dyDescent="0.25">
      <c r="A125" s="127" t="s">
        <v>40</v>
      </c>
      <c r="B125" s="128"/>
      <c r="C125" s="132" t="s">
        <v>326</v>
      </c>
      <c r="D125" s="154" t="s">
        <v>236</v>
      </c>
      <c r="E125" s="100" t="s">
        <v>236</v>
      </c>
      <c r="F125" s="88" t="s">
        <v>236</v>
      </c>
      <c r="G125" s="154" t="s">
        <v>236</v>
      </c>
      <c r="H125" s="100" t="s">
        <v>236</v>
      </c>
    </row>
    <row r="126" spans="1:8" ht="70.5" customHeight="1" x14ac:dyDescent="0.25">
      <c r="A126" s="152"/>
      <c r="B126" s="122" t="s">
        <v>513</v>
      </c>
      <c r="C126" s="78" t="s">
        <v>325</v>
      </c>
      <c r="D126" s="154" t="s">
        <v>8</v>
      </c>
      <c r="E126" s="98">
        <v>1</v>
      </c>
      <c r="F126" s="87">
        <f t="shared" ref="F126:F128" si="26">IF(E126="SO", 0, 1)</f>
        <v>1</v>
      </c>
      <c r="G126" s="165" t="str">
        <f>IF(E126=0, 'Menu déroulant'!C$200, IF(E126=1, 'Menu déroulant'!C$201, IF(E126=2,'Menu déroulant'!C$202,IF(E126=3,'Menu déroulant'!C$203,"Erreur"))))</f>
        <v>La LAV est mise en œuvre de manière à essayer de limiter ses éventuels effets sur l’environnement (prise en compte des zones protégées…), la biodiversité (prise en compte des espèces protégées* et des espèces non-cibles…) et les espaces agricoles sous signe de qualité (agriculture bio, label, Appellation d’Origine Protégée…), mais des améliorations majeures sont nécessaires</v>
      </c>
      <c r="H126" s="114"/>
    </row>
    <row r="127" spans="1:8" ht="47.25" customHeight="1" x14ac:dyDescent="0.25">
      <c r="A127" s="152"/>
      <c r="B127" s="122" t="s">
        <v>514</v>
      </c>
      <c r="C127" s="78" t="s">
        <v>324</v>
      </c>
      <c r="D127" s="154" t="s">
        <v>8</v>
      </c>
      <c r="E127" s="98">
        <v>1</v>
      </c>
      <c r="F127" s="87">
        <f t="shared" si="26"/>
        <v>1</v>
      </c>
      <c r="G127" s="165" t="str">
        <f>IF(E127=0, 'Menu déroulant'!C$204, IF(E127=1, 'Menu déroulant'!C$205, IF(E127=2,'Menu déroulant'!C$206,IF(E127=3,'Menu déroulant'!C$207,"Erreur"))))</f>
        <v>La LAV est mise en œuvre de manière à essayer de limiter ses éventuels effets sur la population générale, mais des améliorations majeures sont nécessaires</v>
      </c>
      <c r="H127" s="114"/>
    </row>
    <row r="128" spans="1:8" ht="30" x14ac:dyDescent="0.25">
      <c r="A128" s="152"/>
      <c r="B128" s="122" t="s">
        <v>515</v>
      </c>
      <c r="C128" s="78" t="s">
        <v>323</v>
      </c>
      <c r="D128" s="154" t="s">
        <v>8</v>
      </c>
      <c r="E128" s="98">
        <v>1</v>
      </c>
      <c r="F128" s="87">
        <f t="shared" si="26"/>
        <v>1</v>
      </c>
      <c r="G128" s="165" t="str">
        <f>IF(E128=0, 'Menu déroulant'!C208, IF(E128=1, 'Menu déroulant'!C209, IF(E128=2,'Menu déroulant'!C210,IF(E128=3,'Menu déroulant'!C211,"Erreur"))))</f>
        <v>La LAV est mise en œuvre de manière à essayer de limiter l'apparition de résistance aux insecticides, mais des améliorations majeures sont nécessaires</v>
      </c>
      <c r="H128" s="114"/>
    </row>
    <row r="129" spans="1:8" ht="99.75" customHeight="1" x14ac:dyDescent="0.25">
      <c r="A129" s="121" t="s">
        <v>41</v>
      </c>
      <c r="B129" s="126"/>
      <c r="C129" s="25" t="s">
        <v>64</v>
      </c>
      <c r="D129" s="154" t="s">
        <v>8</v>
      </c>
      <c r="E129" s="98">
        <v>1</v>
      </c>
      <c r="F129" s="87">
        <f t="shared" si="25"/>
        <v>1</v>
      </c>
      <c r="G129" s="165" t="str">
        <f>IF(E129=0, 'Menu déroulant'!C212, IF(E129=1, 'Menu déroulant'!C213, IF(E129=2,'Menu déroulant'!C214,IF(E129=3,'Menu déroulant'!C215,"Erreur"))))</f>
        <v>Les acteurs de terrain (ARS, opérateur, collectivité territoriale…) bénéficient d'une formation, d'une information et d'une protection vis-à-vis des risques professionnels, mais celles-ci nécessitent des améliorations majeures</v>
      </c>
      <c r="H129" s="115"/>
    </row>
    <row r="130" spans="1:8" ht="15.75" x14ac:dyDescent="0.25">
      <c r="A130" s="119"/>
      <c r="B130" s="125"/>
      <c r="C130" s="65" t="s">
        <v>137</v>
      </c>
      <c r="D130" s="156"/>
      <c r="E130" s="101"/>
      <c r="F130" s="82"/>
      <c r="G130" s="120"/>
      <c r="H130" s="113"/>
    </row>
    <row r="131" spans="1:8" ht="30" x14ac:dyDescent="0.25">
      <c r="A131" s="121" t="s">
        <v>516</v>
      </c>
      <c r="B131" s="126"/>
      <c r="C131" s="23" t="s">
        <v>138</v>
      </c>
      <c r="D131" s="154" t="s">
        <v>236</v>
      </c>
      <c r="E131" s="100" t="s">
        <v>236</v>
      </c>
      <c r="F131" s="88" t="s">
        <v>236</v>
      </c>
      <c r="G131" s="154" t="s">
        <v>236</v>
      </c>
      <c r="H131" s="100" t="s">
        <v>236</v>
      </c>
    </row>
    <row r="132" spans="1:8" ht="36.75" customHeight="1" x14ac:dyDescent="0.25">
      <c r="A132" s="152"/>
      <c r="B132" s="121" t="s">
        <v>517</v>
      </c>
      <c r="C132" s="23" t="s">
        <v>139</v>
      </c>
      <c r="D132" s="154" t="s">
        <v>7</v>
      </c>
      <c r="E132" s="98">
        <v>1</v>
      </c>
      <c r="F132" s="87">
        <f t="shared" ref="F132:F144" si="27">IF(E132="SO", 0, 1)</f>
        <v>1</v>
      </c>
      <c r="G132" s="165" t="str">
        <f>IF(E132=0, 'Menu déroulant'!C$217, IF(E132=1, 'Menu déroulant'!C$218, IF(E132=2,'Menu déroulant'!C$219,IF(E132=3,'Menu déroulant'!C$220,'Menu déroulant'!C$216))))</f>
        <v>La question des moyens financiers, matériels et humains est une contrainte majeure pour la réalisation des actions du domaine considéré.</v>
      </c>
      <c r="H132" s="111"/>
    </row>
    <row r="133" spans="1:8" ht="36.75" customHeight="1" x14ac:dyDescent="0.25">
      <c r="A133" s="152"/>
      <c r="B133" s="121" t="s">
        <v>518</v>
      </c>
      <c r="C133" s="23" t="s">
        <v>140</v>
      </c>
      <c r="D133" s="154" t="s">
        <v>7</v>
      </c>
      <c r="E133" s="98">
        <v>1</v>
      </c>
      <c r="F133" s="87">
        <f t="shared" si="27"/>
        <v>1</v>
      </c>
      <c r="G133" s="165" t="str">
        <f>IF(E133=0, 'Menu déroulant'!C$217, IF(E133=1, 'Menu déroulant'!C$218, IF(E133=2,'Menu déroulant'!C$219,IF(E133=3,'Menu déroulant'!C$220,'Menu déroulant'!C$216))))</f>
        <v>La question des moyens financiers, matériels et humains est une contrainte majeure pour la réalisation des actions du domaine considéré.</v>
      </c>
      <c r="H133" s="111"/>
    </row>
    <row r="134" spans="1:8" ht="36.75" customHeight="1" x14ac:dyDescent="0.25">
      <c r="A134" s="152"/>
      <c r="B134" s="121" t="s">
        <v>519</v>
      </c>
      <c r="C134" s="23" t="s">
        <v>141</v>
      </c>
      <c r="D134" s="154" t="s">
        <v>7</v>
      </c>
      <c r="E134" s="98">
        <v>1</v>
      </c>
      <c r="F134" s="87">
        <f t="shared" si="27"/>
        <v>1</v>
      </c>
      <c r="G134" s="165" t="str">
        <f>IF(E134=0, 'Menu déroulant'!C$217, IF(E134=1, 'Menu déroulant'!C$218, IF(E134=2,'Menu déroulant'!C$219,IF(E134=3,'Menu déroulant'!C$220,'Menu déroulant'!C$216))))</f>
        <v>La question des moyens financiers, matériels et humains est une contrainte majeure pour la réalisation des actions du domaine considéré.</v>
      </c>
      <c r="H134" s="111"/>
    </row>
    <row r="135" spans="1:8" ht="36.75" customHeight="1" x14ac:dyDescent="0.25">
      <c r="A135" s="152"/>
      <c r="B135" s="121" t="s">
        <v>520</v>
      </c>
      <c r="C135" s="23" t="s">
        <v>142</v>
      </c>
      <c r="D135" s="154" t="s">
        <v>7</v>
      </c>
      <c r="E135" s="98">
        <v>1</v>
      </c>
      <c r="F135" s="87">
        <f t="shared" si="27"/>
        <v>1</v>
      </c>
      <c r="G135" s="165" t="str">
        <f>IF(E135=0, 'Menu déroulant'!C$217, IF(E135=1, 'Menu déroulant'!C$218, IF(E135=2,'Menu déroulant'!C$219,IF(E135=3,'Menu déroulant'!C$220,'Menu déroulant'!C$216))))</f>
        <v>La question des moyens financiers, matériels et humains est une contrainte majeure pour la réalisation des actions du domaine considéré.</v>
      </c>
      <c r="H135" s="111"/>
    </row>
    <row r="136" spans="1:8" ht="36.75" customHeight="1" x14ac:dyDescent="0.25">
      <c r="A136" s="152"/>
      <c r="B136" s="121" t="s">
        <v>521</v>
      </c>
      <c r="C136" s="23" t="s">
        <v>143</v>
      </c>
      <c r="D136" s="154" t="s">
        <v>7</v>
      </c>
      <c r="E136" s="98">
        <v>1</v>
      </c>
      <c r="F136" s="87">
        <f t="shared" si="27"/>
        <v>1</v>
      </c>
      <c r="G136" s="165" t="str">
        <f>IF(E136=0, 'Menu déroulant'!C$217, IF(E136=1, 'Menu déroulant'!C$218, IF(E136=2,'Menu déroulant'!C$219,IF(E136=3,'Menu déroulant'!C$220,'Menu déroulant'!C$216))))</f>
        <v>La question des moyens financiers, matériels et humains est une contrainte majeure pour la réalisation des actions du domaine considéré.</v>
      </c>
      <c r="H136" s="111"/>
    </row>
    <row r="137" spans="1:8" ht="36.75" customHeight="1" x14ac:dyDescent="0.25">
      <c r="A137" s="152"/>
      <c r="B137" s="121" t="s">
        <v>522</v>
      </c>
      <c r="C137" s="23" t="s">
        <v>144</v>
      </c>
      <c r="D137" s="154" t="s">
        <v>7</v>
      </c>
      <c r="E137" s="98">
        <v>1</v>
      </c>
      <c r="F137" s="87">
        <f t="shared" si="27"/>
        <v>1</v>
      </c>
      <c r="G137" s="165" t="str">
        <f>IF(E137=0, 'Menu déroulant'!C$217, IF(E137=1, 'Menu déroulant'!C$218, IF(E137=2,'Menu déroulant'!C$219,IF(E137=3,'Menu déroulant'!C$220,'Menu déroulant'!C$216))))</f>
        <v>La question des moyens financiers, matériels et humains est une contrainte majeure pour la réalisation des actions du domaine considéré.</v>
      </c>
      <c r="H137" s="111"/>
    </row>
    <row r="138" spans="1:8" ht="36.75" customHeight="1" x14ac:dyDescent="0.25">
      <c r="A138" s="152"/>
      <c r="B138" s="121" t="s">
        <v>523</v>
      </c>
      <c r="C138" s="23" t="s">
        <v>145</v>
      </c>
      <c r="D138" s="154" t="s">
        <v>7</v>
      </c>
      <c r="E138" s="98">
        <v>1</v>
      </c>
      <c r="F138" s="87">
        <f t="shared" si="27"/>
        <v>1</v>
      </c>
      <c r="G138" s="165" t="str">
        <f>IF(E138=0, 'Menu déroulant'!C$217, IF(E138=1, 'Menu déroulant'!C$218, IF(E138=2,'Menu déroulant'!C$219,IF(E138=3,'Menu déroulant'!C$220,'Menu déroulant'!C$216))))</f>
        <v>La question des moyens financiers, matériels et humains est une contrainte majeure pour la réalisation des actions du domaine considéré.</v>
      </c>
      <c r="H138" s="111"/>
    </row>
    <row r="139" spans="1:8" ht="36.75" customHeight="1" x14ac:dyDescent="0.25">
      <c r="A139" s="152"/>
      <c r="B139" s="121" t="s">
        <v>524</v>
      </c>
      <c r="C139" s="23" t="s">
        <v>146</v>
      </c>
      <c r="D139" s="154" t="s">
        <v>7</v>
      </c>
      <c r="E139" s="98">
        <v>1</v>
      </c>
      <c r="F139" s="87">
        <f t="shared" si="27"/>
        <v>1</v>
      </c>
      <c r="G139" s="165" t="str">
        <f>IF(E139=0, 'Menu déroulant'!C$217, IF(E139=1, 'Menu déroulant'!C$218, IF(E139=2,'Menu déroulant'!C$219,IF(E139=3,'Menu déroulant'!C$220,'Menu déroulant'!C$216))))</f>
        <v>La question des moyens financiers, matériels et humains est une contrainte majeure pour la réalisation des actions du domaine considéré.</v>
      </c>
      <c r="H139" s="111"/>
    </row>
    <row r="140" spans="1:8" ht="36.75" customHeight="1" x14ac:dyDescent="0.25">
      <c r="A140" s="152"/>
      <c r="B140" s="121" t="s">
        <v>525</v>
      </c>
      <c r="C140" s="23" t="s">
        <v>147</v>
      </c>
      <c r="D140" s="154" t="s">
        <v>7</v>
      </c>
      <c r="E140" s="98">
        <v>1</v>
      </c>
      <c r="F140" s="87">
        <f t="shared" si="27"/>
        <v>1</v>
      </c>
      <c r="G140" s="165" t="str">
        <f>IF(E140=0, 'Menu déroulant'!C$217, IF(E140=1, 'Menu déroulant'!C$218, IF(E140=2,'Menu déroulant'!C$219,IF(E140=3,'Menu déroulant'!C$220,'Menu déroulant'!C$216))))</f>
        <v>La question des moyens financiers, matériels et humains est une contrainte majeure pour la réalisation des actions du domaine considéré.</v>
      </c>
      <c r="H140" s="111"/>
    </row>
    <row r="141" spans="1:8" ht="36.75" customHeight="1" x14ac:dyDescent="0.25">
      <c r="A141" s="152"/>
      <c r="B141" s="121" t="s">
        <v>526</v>
      </c>
      <c r="C141" s="23" t="s">
        <v>148</v>
      </c>
      <c r="D141" s="154" t="s">
        <v>7</v>
      </c>
      <c r="E141" s="98">
        <v>1</v>
      </c>
      <c r="F141" s="87">
        <f t="shared" si="27"/>
        <v>1</v>
      </c>
      <c r="G141" s="165" t="str">
        <f>IF(E141=0, 'Menu déroulant'!C$217, IF(E141=1, 'Menu déroulant'!C$218, IF(E141=2,'Menu déroulant'!C$219,IF(E141=3,'Menu déroulant'!C$220,'Menu déroulant'!C$216))))</f>
        <v>La question des moyens financiers, matériels et humains est une contrainte majeure pour la réalisation des actions du domaine considéré.</v>
      </c>
      <c r="H141" s="111"/>
    </row>
    <row r="142" spans="1:8" ht="36.75" customHeight="1" x14ac:dyDescent="0.25">
      <c r="A142" s="152"/>
      <c r="B142" s="121" t="s">
        <v>527</v>
      </c>
      <c r="C142" s="23" t="s">
        <v>149</v>
      </c>
      <c r="D142" s="154" t="s">
        <v>7</v>
      </c>
      <c r="E142" s="98">
        <v>1</v>
      </c>
      <c r="F142" s="87">
        <f t="shared" si="27"/>
        <v>1</v>
      </c>
      <c r="G142" s="165" t="str">
        <f>IF(E142=0, 'Menu déroulant'!C$217, IF(E142=1, 'Menu déroulant'!C$218, IF(E142=2,'Menu déroulant'!C$219,IF(E142=3,'Menu déroulant'!C$220,'Menu déroulant'!C$216))))</f>
        <v>La question des moyens financiers, matériels et humains est une contrainte majeure pour la réalisation des actions du domaine considéré.</v>
      </c>
      <c r="H142" s="111"/>
    </row>
    <row r="143" spans="1:8" ht="36.75" customHeight="1" x14ac:dyDescent="0.25">
      <c r="A143" s="152"/>
      <c r="B143" s="121" t="s">
        <v>528</v>
      </c>
      <c r="C143" s="23" t="s">
        <v>150</v>
      </c>
      <c r="D143" s="154" t="s">
        <v>7</v>
      </c>
      <c r="E143" s="98">
        <v>1</v>
      </c>
      <c r="F143" s="87">
        <f t="shared" si="27"/>
        <v>1</v>
      </c>
      <c r="G143" s="165" t="str">
        <f>IF(E143=0, 'Menu déroulant'!C$217, IF(E143=1, 'Menu déroulant'!C$218, IF(E143=2,'Menu déroulant'!C$219,IF(E143=3,'Menu déroulant'!C$220,'Menu déroulant'!C$216))))</f>
        <v>La question des moyens financiers, matériels et humains est une contrainte majeure pour la réalisation des actions du domaine considéré.</v>
      </c>
      <c r="H143" s="111"/>
    </row>
    <row r="144" spans="1:8" ht="36.75" customHeight="1" x14ac:dyDescent="0.25">
      <c r="A144" s="152"/>
      <c r="B144" s="121" t="s">
        <v>529</v>
      </c>
      <c r="C144" s="23" t="s">
        <v>151</v>
      </c>
      <c r="D144" s="154" t="s">
        <v>7</v>
      </c>
      <c r="E144" s="98">
        <v>1</v>
      </c>
      <c r="F144" s="87">
        <f t="shared" si="27"/>
        <v>1</v>
      </c>
      <c r="G144" s="165" t="str">
        <f>IF(E144=0, 'Menu déroulant'!C$217, IF(E144=1, 'Menu déroulant'!C$218, IF(E144=2,'Menu déroulant'!C$219,IF(E144=3,'Menu déroulant'!C$220,'Menu déroulant'!C$216))))</f>
        <v>La question des moyens financiers, matériels et humains est une contrainte majeure pour la réalisation des actions du domaine considéré.</v>
      </c>
      <c r="H144" s="111"/>
    </row>
    <row r="145" spans="1:8" ht="36.75" customHeight="1" x14ac:dyDescent="0.25">
      <c r="A145" s="152"/>
      <c r="B145" s="121" t="s">
        <v>530</v>
      </c>
      <c r="C145" s="23" t="s">
        <v>129</v>
      </c>
      <c r="D145" s="154" t="s">
        <v>7</v>
      </c>
      <c r="E145" s="98">
        <v>1</v>
      </c>
      <c r="F145" s="87">
        <f t="shared" ref="F145:F147" si="28">IF(E145="SO", 0, 1)</f>
        <v>1</v>
      </c>
      <c r="G145" s="165" t="str">
        <f>IF(E145=0, 'Menu déroulant'!C$217, IF(E145=1, 'Menu déroulant'!C$218, IF(E145=2,'Menu déroulant'!C$219,IF(E145=3,'Menu déroulant'!C$220,'Menu déroulant'!C$216))))</f>
        <v>La question des moyens financiers, matériels et humains est une contrainte majeure pour la réalisation des actions du domaine considéré.</v>
      </c>
      <c r="H145" s="111"/>
    </row>
    <row r="146" spans="1:8" ht="36.75" customHeight="1" x14ac:dyDescent="0.25">
      <c r="A146" s="152"/>
      <c r="B146" s="121" t="s">
        <v>531</v>
      </c>
      <c r="C146" s="23" t="s">
        <v>129</v>
      </c>
      <c r="D146" s="154" t="s">
        <v>7</v>
      </c>
      <c r="E146" s="98">
        <v>1</v>
      </c>
      <c r="F146" s="87">
        <f t="shared" si="28"/>
        <v>1</v>
      </c>
      <c r="G146" s="165" t="str">
        <f>IF(E146=0, 'Menu déroulant'!C$217, IF(E146=1, 'Menu déroulant'!C$218, IF(E146=2,'Menu déroulant'!C$219,IF(E146=3,'Menu déroulant'!C$220,'Menu déroulant'!C$216))))</f>
        <v>La question des moyens financiers, matériels et humains est une contrainte majeure pour la réalisation des actions du domaine considéré.</v>
      </c>
      <c r="H146" s="111"/>
    </row>
    <row r="147" spans="1:8" ht="36.75" customHeight="1" x14ac:dyDescent="0.25">
      <c r="A147" s="152"/>
      <c r="B147" s="121" t="s">
        <v>532</v>
      </c>
      <c r="C147" s="23" t="s">
        <v>129</v>
      </c>
      <c r="D147" s="154" t="s">
        <v>7</v>
      </c>
      <c r="E147" s="98">
        <v>1</v>
      </c>
      <c r="F147" s="87">
        <f t="shared" si="28"/>
        <v>1</v>
      </c>
      <c r="G147" s="165" t="str">
        <f>IF(E147=0, 'Menu déroulant'!C$217, IF(E147=1, 'Menu déroulant'!C$218, IF(E147=2,'Menu déroulant'!C$219,IF(E147=3,'Menu déroulant'!C$220,'Menu déroulant'!C$216))))</f>
        <v>La question des moyens financiers, matériels et humains est une contrainte majeure pour la réalisation des actions du domaine considéré.</v>
      </c>
      <c r="H147" s="111"/>
    </row>
    <row r="148" spans="1:8" ht="32.25" customHeight="1" x14ac:dyDescent="0.25">
      <c r="A148" s="119"/>
      <c r="B148" s="125"/>
      <c r="C148" s="66" t="s">
        <v>469</v>
      </c>
      <c r="D148" s="156"/>
      <c r="E148" s="97"/>
      <c r="F148" s="82"/>
      <c r="G148" s="120"/>
      <c r="H148" s="116"/>
    </row>
    <row r="149" spans="1:8" ht="57" customHeight="1" x14ac:dyDescent="0.25">
      <c r="A149" s="127" t="s">
        <v>42</v>
      </c>
      <c r="B149" s="128"/>
      <c r="C149" s="133" t="s">
        <v>442</v>
      </c>
      <c r="D149" s="157" t="s">
        <v>236</v>
      </c>
      <c r="E149" s="102" t="s">
        <v>236</v>
      </c>
      <c r="F149" s="90" t="s">
        <v>236</v>
      </c>
      <c r="G149" s="157" t="s">
        <v>236</v>
      </c>
      <c r="H149" s="102" t="s">
        <v>236</v>
      </c>
    </row>
    <row r="150" spans="1:8" ht="57" customHeight="1" x14ac:dyDescent="0.25">
      <c r="A150" s="152"/>
      <c r="B150" s="121" t="s">
        <v>425</v>
      </c>
      <c r="C150" s="26" t="s">
        <v>65</v>
      </c>
      <c r="D150" s="157" t="s">
        <v>10</v>
      </c>
      <c r="E150" s="103">
        <v>1</v>
      </c>
      <c r="F150" s="89">
        <f t="shared" ref="F150:F157" si="29">IF(E150="SO", 0, 1)</f>
        <v>1</v>
      </c>
      <c r="G150" s="166" t="str">
        <f>IF(E150=0, 'Menu déroulant'!C$222, IF(E150=1, 'Menu déroulant'!C$223, IF(E150=2,'Menu déroulant'!C$224,IF(E150=3,'Menu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0" s="117"/>
    </row>
    <row r="151" spans="1:8" ht="57" customHeight="1" x14ac:dyDescent="0.25">
      <c r="A151" s="152"/>
      <c r="B151" s="121" t="s">
        <v>426</v>
      </c>
      <c r="C151" s="26" t="s">
        <v>152</v>
      </c>
      <c r="D151" s="157" t="s">
        <v>10</v>
      </c>
      <c r="E151" s="103">
        <v>1</v>
      </c>
      <c r="F151" s="89">
        <f t="shared" si="29"/>
        <v>1</v>
      </c>
      <c r="G151" s="166" t="str">
        <f>IF(E151=0, 'Menu déroulant'!C$222, IF(E151=1, 'Menu déroulant'!C$223, IF(E151=2,'Menu déroulant'!C$224,IF(E151=3,'Menu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1" s="117"/>
    </row>
    <row r="152" spans="1:8" ht="57" customHeight="1" x14ac:dyDescent="0.25">
      <c r="A152" s="152"/>
      <c r="B152" s="121" t="s">
        <v>427</v>
      </c>
      <c r="C152" s="26" t="s">
        <v>153</v>
      </c>
      <c r="D152" s="157" t="s">
        <v>10</v>
      </c>
      <c r="E152" s="103">
        <v>1</v>
      </c>
      <c r="F152" s="89">
        <f t="shared" si="29"/>
        <v>1</v>
      </c>
      <c r="G152" s="166" t="str">
        <f>IF(E152=0, 'Menu déroulant'!C$222, IF(E152=1, 'Menu déroulant'!C$223, IF(E152=2,'Menu déroulant'!C$224,IF(E152=3,'Menu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2" s="117"/>
    </row>
    <row r="153" spans="1:8" ht="57" customHeight="1" x14ac:dyDescent="0.25">
      <c r="A153" s="152"/>
      <c r="B153" s="121" t="s">
        <v>428</v>
      </c>
      <c r="C153" s="26" t="s">
        <v>154</v>
      </c>
      <c r="D153" s="157" t="s">
        <v>10</v>
      </c>
      <c r="E153" s="103">
        <v>1</v>
      </c>
      <c r="F153" s="89">
        <f t="shared" si="29"/>
        <v>1</v>
      </c>
      <c r="G153" s="166" t="str">
        <f>IF(E153=0, 'Menu déroulant'!C$222, IF(E153=1, 'Menu déroulant'!C$223, IF(E153=2,'Menu déroulant'!C$224,IF(E153=3,'Menu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3" s="117"/>
    </row>
    <row r="154" spans="1:8" ht="57" customHeight="1" x14ac:dyDescent="0.25">
      <c r="A154" s="152"/>
      <c r="B154" s="121" t="s">
        <v>429</v>
      </c>
      <c r="C154" s="46" t="s">
        <v>59</v>
      </c>
      <c r="D154" s="157" t="s">
        <v>10</v>
      </c>
      <c r="E154" s="103">
        <v>1</v>
      </c>
      <c r="F154" s="89">
        <f t="shared" si="29"/>
        <v>1</v>
      </c>
      <c r="G154" s="166" t="str">
        <f>IF(E154=0, 'Menu déroulant'!C$222, IF(E154=1, 'Menu déroulant'!C$223, IF(E154=2,'Menu déroulant'!C$224,IF(E154=3,'Menu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4" s="117"/>
    </row>
    <row r="155" spans="1:8" ht="57" customHeight="1" x14ac:dyDescent="0.25">
      <c r="A155" s="152"/>
      <c r="B155" s="121" t="s">
        <v>430</v>
      </c>
      <c r="C155" s="46" t="s">
        <v>155</v>
      </c>
      <c r="D155" s="157" t="s">
        <v>10</v>
      </c>
      <c r="E155" s="103">
        <v>1</v>
      </c>
      <c r="F155" s="89">
        <f t="shared" si="29"/>
        <v>1</v>
      </c>
      <c r="G155" s="166" t="str">
        <f>IF(E155=0, 'Menu déroulant'!C$222, IF(E155=1, 'Menu déroulant'!C$223, IF(E155=2,'Menu déroulant'!C$224,IF(E155=3,'Menu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5" s="117"/>
    </row>
    <row r="156" spans="1:8" ht="57" customHeight="1" x14ac:dyDescent="0.25">
      <c r="A156" s="152"/>
      <c r="B156" s="121" t="s">
        <v>431</v>
      </c>
      <c r="C156" s="46" t="s">
        <v>156</v>
      </c>
      <c r="D156" s="157" t="s">
        <v>10</v>
      </c>
      <c r="E156" s="103">
        <v>1</v>
      </c>
      <c r="F156" s="89">
        <f t="shared" si="29"/>
        <v>1</v>
      </c>
      <c r="G156" s="166" t="str">
        <f>IF(E156=0, 'Menu déroulant'!C$222, IF(E156=1, 'Menu déroulant'!C$223, IF(E156=2,'Menu déroulant'!C$224,IF(E156=3,'Menu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6" s="117"/>
    </row>
    <row r="157" spans="1:8" ht="57" customHeight="1" x14ac:dyDescent="0.25">
      <c r="A157" s="152"/>
      <c r="B157" s="121" t="s">
        <v>432</v>
      </c>
      <c r="C157" s="47" t="s">
        <v>60</v>
      </c>
      <c r="D157" s="157" t="s">
        <v>10</v>
      </c>
      <c r="E157" s="103">
        <v>1</v>
      </c>
      <c r="F157" s="89">
        <f t="shared" si="29"/>
        <v>1</v>
      </c>
      <c r="G157" s="166" t="str">
        <f>IF(E157=0, 'Menu déroulant'!C$222, IF(E157=1, 'Menu déroulant'!C$223, IF(E157=2,'Menu déroulant'!C$224,IF(E157=3,'Menu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7" s="117"/>
    </row>
    <row r="158" spans="1:8" ht="57" customHeight="1" x14ac:dyDescent="0.25">
      <c r="A158" s="152"/>
      <c r="B158" s="121" t="s">
        <v>433</v>
      </c>
      <c r="C158" s="26" t="s">
        <v>66</v>
      </c>
      <c r="D158" s="157" t="s">
        <v>10</v>
      </c>
      <c r="E158" s="103">
        <v>1</v>
      </c>
      <c r="F158" s="89">
        <f t="shared" ref="F158:F163" si="30">IF(E158="SO", 0, 1)</f>
        <v>1</v>
      </c>
      <c r="G158" s="166" t="str">
        <f>IF(E158=0, 'Menu déroulant'!C$222, IF(E158=1, 'Menu déroulant'!C$223, IF(E158=2,'Menu déroulant'!C$224,IF(E158=3,'Menu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8" s="117"/>
    </row>
    <row r="159" spans="1:8" ht="57" customHeight="1" x14ac:dyDescent="0.25">
      <c r="A159" s="152"/>
      <c r="B159" s="121" t="s">
        <v>434</v>
      </c>
      <c r="C159" s="26" t="s">
        <v>68</v>
      </c>
      <c r="D159" s="157" t="s">
        <v>10</v>
      </c>
      <c r="E159" s="103">
        <v>1</v>
      </c>
      <c r="F159" s="89">
        <f t="shared" si="30"/>
        <v>1</v>
      </c>
      <c r="G159" s="166" t="str">
        <f>IF(E159=0, 'Menu déroulant'!C$222, IF(E159=1, 'Menu déroulant'!C$223, IF(E159=2,'Menu déroulant'!C$224,IF(E159=3,'Menu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59" s="117"/>
    </row>
    <row r="160" spans="1:8" ht="57" customHeight="1" x14ac:dyDescent="0.25">
      <c r="A160" s="152"/>
      <c r="B160" s="121" t="s">
        <v>435</v>
      </c>
      <c r="C160" s="26" t="s">
        <v>69</v>
      </c>
      <c r="D160" s="157" t="s">
        <v>10</v>
      </c>
      <c r="E160" s="103">
        <v>1</v>
      </c>
      <c r="F160" s="89">
        <f t="shared" si="30"/>
        <v>1</v>
      </c>
      <c r="G160" s="166" t="str">
        <f>IF(E160=0, 'Menu déroulant'!C$222, IF(E160=1, 'Menu déroulant'!C$223, IF(E160=2,'Menu déroulant'!C$224,IF(E160=3,'Menu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60" s="117"/>
    </row>
    <row r="161" spans="1:8" ht="57" customHeight="1" x14ac:dyDescent="0.25">
      <c r="A161" s="152"/>
      <c r="B161" s="121" t="s">
        <v>436</v>
      </c>
      <c r="C161" s="26" t="s">
        <v>70</v>
      </c>
      <c r="D161" s="157" t="s">
        <v>10</v>
      </c>
      <c r="E161" s="103">
        <v>1</v>
      </c>
      <c r="F161" s="89">
        <f t="shared" si="30"/>
        <v>1</v>
      </c>
      <c r="G161" s="166" t="str">
        <f>IF(E161=0, 'Menu déroulant'!C$222, IF(E161=1, 'Menu déroulant'!C$223, IF(E161=2,'Menu déroulant'!C$224,IF(E161=3,'Menu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61" s="117"/>
    </row>
    <row r="162" spans="1:8" ht="57" customHeight="1" x14ac:dyDescent="0.25">
      <c r="A162" s="152"/>
      <c r="B162" s="121" t="s">
        <v>437</v>
      </c>
      <c r="C162" s="26" t="s">
        <v>157</v>
      </c>
      <c r="D162" s="157" t="s">
        <v>10</v>
      </c>
      <c r="E162" s="103">
        <v>1</v>
      </c>
      <c r="F162" s="89">
        <f t="shared" si="30"/>
        <v>1</v>
      </c>
      <c r="G162" s="166" t="str">
        <f>IF(E162=0, 'Menu déroulant'!C$222, IF(E162=1, 'Menu déroulant'!C$223, IF(E162=2,'Menu déroulant'!C$224,IF(E162=3,'Menu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62" s="117"/>
    </row>
    <row r="163" spans="1:8" ht="57" customHeight="1" x14ac:dyDescent="0.25">
      <c r="A163" s="152"/>
      <c r="B163" s="121" t="s">
        <v>438</v>
      </c>
      <c r="C163" s="26" t="s">
        <v>158</v>
      </c>
      <c r="D163" s="157" t="s">
        <v>10</v>
      </c>
      <c r="E163" s="103">
        <v>1</v>
      </c>
      <c r="F163" s="89">
        <f t="shared" si="30"/>
        <v>1</v>
      </c>
      <c r="G163" s="166" t="str">
        <f>IF(E163=0, 'Menu déroulant'!C$222, IF(E163=1, 'Menu déroulant'!C$223, IF(E163=2,'Menu déroulant'!C$224,IF(E163=3,'Menu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63" s="117"/>
    </row>
    <row r="164" spans="1:8" ht="57" customHeight="1" x14ac:dyDescent="0.25">
      <c r="A164" s="152"/>
      <c r="B164" s="121" t="s">
        <v>439</v>
      </c>
      <c r="C164" s="26" t="s">
        <v>129</v>
      </c>
      <c r="D164" s="157" t="s">
        <v>10</v>
      </c>
      <c r="E164" s="103">
        <v>1</v>
      </c>
      <c r="F164" s="89">
        <f>IF(E164="SO", 0, 1)</f>
        <v>1</v>
      </c>
      <c r="G164" s="166" t="str">
        <f>IF(E164=0, 'Menu déroulant'!C$222, IF(E164=1, 'Menu déroulant'!C$223, IF(E164=2,'Menu déroulant'!C$224,IF(E164=3,'Menu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64" s="117"/>
    </row>
    <row r="165" spans="1:8" ht="57" customHeight="1" x14ac:dyDescent="0.25">
      <c r="A165" s="152"/>
      <c r="B165" s="121" t="s">
        <v>440</v>
      </c>
      <c r="C165" s="26" t="s">
        <v>129</v>
      </c>
      <c r="D165" s="157" t="s">
        <v>10</v>
      </c>
      <c r="E165" s="103">
        <v>1</v>
      </c>
      <c r="F165" s="89">
        <f>IF(E165="SO", 0, 1)</f>
        <v>1</v>
      </c>
      <c r="G165" s="166" t="str">
        <f>IF(E165=0, 'Menu déroulant'!C$222, IF(E165=1, 'Menu déroulant'!C$223, IF(E165=2,'Menu déroulant'!C$224,IF(E165=3,'Menu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65" s="117"/>
    </row>
    <row r="166" spans="1:8" ht="57" customHeight="1" thickBot="1" x14ac:dyDescent="0.3">
      <c r="A166" s="152"/>
      <c r="B166" s="121" t="s">
        <v>441</v>
      </c>
      <c r="C166" s="123" t="s">
        <v>129</v>
      </c>
      <c r="D166" s="158" t="s">
        <v>10</v>
      </c>
      <c r="E166" s="104">
        <v>1</v>
      </c>
      <c r="F166" s="124">
        <f>IF(E166="SO", 0, 1)</f>
        <v>1</v>
      </c>
      <c r="G166" s="167" t="str">
        <f>IF(E166=0, 'Menu déroulant'!C$222, IF(E166=1, 'Menu déroulant'!C$223, IF(E166=2,'Menu déroulant'!C$224,IF(E166=3,'Menu déroulant'!C$225,'Menu déroulant'!C$221))))</f>
        <v>Un lien existe entre les différents systèmes de surveillance considérés, mais le flux d’information ne permet pas de satisfaire tous les objectifs de la LAV ET/OU les attentes des partie-prenantes et les informations/résultats en provenance du premier système ne sont quasiment pas pris en compte par le second système considéré (ou ne peuvent quasiment pas l’être). Des améliorations majeures sont nécessaires.</v>
      </c>
      <c r="H166" s="118"/>
    </row>
  </sheetData>
  <autoFilter ref="A5:H166"/>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'Liste de critères'!$B$2:$B$6</xm:f>
          </x14:formula1>
          <xm:sqref>E132:E147 E106:E113 E115 E25:E28 E55:E83 E85:E104 E126:E130 E150:E166 E117:E124 E31:E33 E49:E53 E36:E39 E15:E17 E19:E22 E9:E13 E41:E43 E45:E47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27"/>
  <sheetViews>
    <sheetView workbookViewId="0">
      <selection activeCell="H7" sqref="H7"/>
    </sheetView>
  </sheetViews>
  <sheetFormatPr baseColWidth="10" defaultColWidth="11.5703125" defaultRowHeight="15" x14ac:dyDescent="0.25"/>
  <cols>
    <col min="1" max="1" width="6.5703125" customWidth="1"/>
    <col min="2" max="2" width="53.140625" customWidth="1"/>
    <col min="5" max="5" width="11.5703125" customWidth="1"/>
    <col min="6" max="6" width="7.28515625" style="2" customWidth="1"/>
    <col min="7" max="7" width="5.42578125" style="2" customWidth="1"/>
    <col min="11" max="11" width="51" customWidth="1"/>
    <col min="12" max="12" width="2.28515625" customWidth="1"/>
  </cols>
  <sheetData>
    <row r="1" spans="2:13" ht="26.25" x14ac:dyDescent="0.4">
      <c r="B1" s="21" t="s">
        <v>80</v>
      </c>
    </row>
    <row r="4" spans="2:13" ht="19.899999999999999" customHeight="1" thickBot="1" x14ac:dyDescent="0.3">
      <c r="B4" s="27" t="s">
        <v>47</v>
      </c>
      <c r="C4" s="27" t="s">
        <v>72</v>
      </c>
      <c r="D4" s="27" t="s">
        <v>50</v>
      </c>
      <c r="E4" s="28" t="s">
        <v>82</v>
      </c>
      <c r="F4" s="29"/>
      <c r="H4" t="s">
        <v>81</v>
      </c>
      <c r="M4" t="s">
        <v>83</v>
      </c>
    </row>
    <row r="5" spans="2:13" ht="24.6" customHeight="1" x14ac:dyDescent="0.25">
      <c r="B5" s="30" t="str">
        <f>'Calcul scores'!C6</f>
        <v>Section 1 : Objectifs et pilotage de la LAV</v>
      </c>
      <c r="C5" s="31">
        <f>SUM('Calcul scores'!E8:E33)</f>
        <v>18</v>
      </c>
      <c r="D5" s="31">
        <f>SUM('Calcul scores'!F8:F33)*3</f>
        <v>54</v>
      </c>
      <c r="E5" s="32">
        <f t="shared" ref="E5:E17" si="0">C5/D5</f>
        <v>0.33333333333333331</v>
      </c>
      <c r="F5" s="33">
        <f>1-E5</f>
        <v>0.66666666666666674</v>
      </c>
      <c r="G5" s="22"/>
      <c r="K5" s="19" t="str">
        <f>B5</f>
        <v>Section 1 : Objectifs et pilotage de la LAV</v>
      </c>
    </row>
    <row r="6" spans="2:13" ht="37.9" customHeight="1" x14ac:dyDescent="0.25">
      <c r="B6" s="34" t="str">
        <f>'Calcul scores'!C7</f>
        <v>Section 1.A : Pilotage et définition des objectifs de la LAV</v>
      </c>
      <c r="C6" s="35">
        <f>SUM('Calcul scores'!E8:E22)</f>
        <v>11</v>
      </c>
      <c r="D6" s="35">
        <f>SUM('Calcul scores'!F8:F22)*3</f>
        <v>33</v>
      </c>
      <c r="E6" s="36">
        <f t="shared" si="0"/>
        <v>0.33333333333333331</v>
      </c>
      <c r="F6" s="33">
        <f t="shared" ref="F6:F17" si="1">1-E6</f>
        <v>0.66666666666666674</v>
      </c>
      <c r="G6" s="22"/>
      <c r="K6" s="45" t="str">
        <f>B6</f>
        <v>Section 1.A : Pilotage et définition des objectifs de la LAV</v>
      </c>
    </row>
    <row r="7" spans="2:13" ht="37.9" customHeight="1" x14ac:dyDescent="0.25">
      <c r="B7" s="34" t="str">
        <f>'Calcul scores'!C23</f>
        <v>Section 1.B : Identification et prise en compte des attentes des parties-prenantes</v>
      </c>
      <c r="C7" s="35">
        <f>SUM('Calcul scores'!E24:E28)</f>
        <v>4</v>
      </c>
      <c r="D7" s="35">
        <f>SUM('Calcul scores'!F24:F28)*3</f>
        <v>12</v>
      </c>
      <c r="E7" s="36">
        <f t="shared" si="0"/>
        <v>0.33333333333333331</v>
      </c>
      <c r="F7" s="33">
        <f t="shared" si="1"/>
        <v>0.66666666666666674</v>
      </c>
      <c r="G7" s="22"/>
      <c r="K7" s="45" t="str">
        <f t="shared" ref="K7:K17" si="2">B7</f>
        <v>Section 1.B : Identification et prise en compte des attentes des parties-prenantes</v>
      </c>
    </row>
    <row r="8" spans="2:13" ht="37.9" customHeight="1" x14ac:dyDescent="0.25">
      <c r="B8" s="34" t="str">
        <f>'Calcul scores'!C29</f>
        <v>Section 1.C : Politique qualité</v>
      </c>
      <c r="C8" s="35">
        <f>SUM('Calcul scores'!E30:E33)</f>
        <v>3</v>
      </c>
      <c r="D8" s="35">
        <f>SUM('Calcul scores'!F30:F33)*3</f>
        <v>9</v>
      </c>
      <c r="E8" s="36">
        <f t="shared" si="0"/>
        <v>0.33333333333333331</v>
      </c>
      <c r="F8" s="33">
        <f t="shared" si="1"/>
        <v>0.66666666666666674</v>
      </c>
      <c r="G8" s="22"/>
      <c r="K8" s="45" t="str">
        <f t="shared" si="2"/>
        <v>Section 1.C : Politique qualité</v>
      </c>
    </row>
    <row r="9" spans="2:13" ht="37.9" customHeight="1" x14ac:dyDescent="0.25">
      <c r="B9" s="37" t="str">
        <f>'Calcul scores'!C34</f>
        <v>Section 2 : Mise en œuvre de la LAV</v>
      </c>
      <c r="C9" s="38">
        <f>SUM('Calcul scores'!E36:E147)</f>
        <v>93</v>
      </c>
      <c r="D9" s="39">
        <f>SUM('Calcul scores'!F36:F147)*3</f>
        <v>279</v>
      </c>
      <c r="E9" s="40">
        <f t="shared" si="0"/>
        <v>0.33333333333333331</v>
      </c>
      <c r="F9" s="33">
        <f t="shared" si="1"/>
        <v>0.66666666666666674</v>
      </c>
      <c r="G9" s="22"/>
      <c r="K9" s="19" t="str">
        <f t="shared" si="2"/>
        <v>Section 2 : Mise en œuvre de la LAV</v>
      </c>
    </row>
    <row r="10" spans="2:13" ht="37.9" customHeight="1" x14ac:dyDescent="0.25">
      <c r="B10" s="41" t="str">
        <f>'Calcul scores'!C35</f>
        <v>Section 2.A : Programmation, réalisation et suivi des actions mises en œuvre</v>
      </c>
      <c r="C10" s="42">
        <f>SUM('Calcul scores'!E36:E38)</f>
        <v>3</v>
      </c>
      <c r="D10" s="42">
        <f>SUM('Calcul scores'!F36:F38)*3</f>
        <v>9</v>
      </c>
      <c r="E10" s="43">
        <f t="shared" si="0"/>
        <v>0.33333333333333331</v>
      </c>
      <c r="F10" s="33">
        <f t="shared" si="1"/>
        <v>0.66666666666666674</v>
      </c>
      <c r="G10" s="22"/>
      <c r="K10" s="45" t="str">
        <f t="shared" si="2"/>
        <v>Section 2.A : Programmation, réalisation et suivi des actions mises en œuvre</v>
      </c>
    </row>
    <row r="11" spans="2:13" ht="37.9" customHeight="1" x14ac:dyDescent="0.25">
      <c r="B11" s="41" t="str">
        <f>'Calcul scores'!C39</f>
        <v>Section 2.B : Communication institutionnelle, communication grand public et mobilisation sociale</v>
      </c>
      <c r="C11" s="42">
        <f>SUM('Calcul scores'!E40:E52)</f>
        <v>10</v>
      </c>
      <c r="D11" s="42">
        <f>SUM('Calcul scores'!F40:F52)*3</f>
        <v>30</v>
      </c>
      <c r="E11" s="43">
        <f t="shared" si="0"/>
        <v>0.33333333333333331</v>
      </c>
      <c r="F11" s="33">
        <f t="shared" si="1"/>
        <v>0.66666666666666674</v>
      </c>
      <c r="G11" s="22"/>
      <c r="K11" s="45" t="str">
        <f t="shared" si="2"/>
        <v>Section 2.B : Communication institutionnelle, communication grand public et mobilisation sociale</v>
      </c>
    </row>
    <row r="12" spans="2:13" ht="37.9" customHeight="1" x14ac:dyDescent="0.25">
      <c r="B12" s="41" t="str">
        <f>'Calcul scores'!C53</f>
        <v>Section 2.C : Collaboration intra et intersectorielle, information et communication interne</v>
      </c>
      <c r="C12" s="42">
        <f>SUM('Calcul scores'!E54:E104)</f>
        <v>49</v>
      </c>
      <c r="D12" s="42">
        <f>SUM('Calcul scores'!F54:F104)*3</f>
        <v>147</v>
      </c>
      <c r="E12" s="43">
        <f t="shared" si="0"/>
        <v>0.33333333333333331</v>
      </c>
      <c r="F12" s="33">
        <f t="shared" si="1"/>
        <v>0.66666666666666674</v>
      </c>
      <c r="G12" s="22"/>
      <c r="K12" s="45" t="str">
        <f t="shared" si="2"/>
        <v>Section 2.C : Collaboration intra et intersectorielle, information et communication interne</v>
      </c>
    </row>
    <row r="13" spans="2:13" ht="37.9" customHeight="1" x14ac:dyDescent="0.25">
      <c r="B13" s="44" t="str">
        <f>'Calcul scores'!C105</f>
        <v>Section 2.D : Surveillance intégrée</v>
      </c>
      <c r="C13" s="42">
        <f>SUM('Calcul scores'!E107:E118)</f>
        <v>7</v>
      </c>
      <c r="D13" s="42">
        <f>SUM('Calcul scores'!F107:F118)*3</f>
        <v>21</v>
      </c>
      <c r="E13" s="43">
        <f t="shared" si="0"/>
        <v>0.33333333333333331</v>
      </c>
      <c r="F13" s="33">
        <f t="shared" si="1"/>
        <v>0.66666666666666674</v>
      </c>
      <c r="G13" s="22"/>
      <c r="K13" s="45" t="str">
        <f t="shared" si="2"/>
        <v>Section 2.D : Surveillance intégrée</v>
      </c>
    </row>
    <row r="14" spans="2:13" ht="37.9" customHeight="1" x14ac:dyDescent="0.25">
      <c r="B14" s="44" t="str">
        <f>'Calcul scores'!C119</f>
        <v>Section 2.E : Interventions</v>
      </c>
      <c r="C14" s="42">
        <f>SUM('Calcul scores'!E120:E123)</f>
        <v>4</v>
      </c>
      <c r="D14" s="42">
        <f>SUM('Calcul scores'!F120:F123)*3</f>
        <v>12</v>
      </c>
      <c r="E14" s="43">
        <f t="shared" si="0"/>
        <v>0.33333333333333331</v>
      </c>
      <c r="F14" s="33">
        <f t="shared" si="1"/>
        <v>0.66666666666666674</v>
      </c>
      <c r="G14" s="22"/>
      <c r="K14" s="45" t="str">
        <f t="shared" si="2"/>
        <v>Section 2.E : Interventions</v>
      </c>
    </row>
    <row r="15" spans="2:13" ht="37.9" customHeight="1" x14ac:dyDescent="0.25">
      <c r="B15" s="44" t="str">
        <f>'Calcul scores'!C124</f>
        <v>Section 2.F : Mesures mises en œuvre pour protéger l’environnement, la biodiversité et la santé</v>
      </c>
      <c r="C15" s="42">
        <f>SUM('Calcul scores'!E125:E129)</f>
        <v>4</v>
      </c>
      <c r="D15" s="42">
        <f>SUM('Calcul scores'!F125:F129)*3</f>
        <v>12</v>
      </c>
      <c r="E15" s="43">
        <f t="shared" si="0"/>
        <v>0.33333333333333331</v>
      </c>
      <c r="F15" s="33">
        <f t="shared" si="1"/>
        <v>0.66666666666666674</v>
      </c>
      <c r="G15" s="22"/>
      <c r="K15" s="45" t="str">
        <f t="shared" si="2"/>
        <v>Section 2.F : Mesures mises en œuvre pour protéger l’environnement, la biodiversité et la santé</v>
      </c>
    </row>
    <row r="16" spans="2:13" ht="37.9" customHeight="1" x14ac:dyDescent="0.25">
      <c r="B16" s="44" t="str">
        <f>'Calcul scores'!C130</f>
        <v>Section 2.G : Moyens humains, matériels et/ou financiers alloués à la LAV</v>
      </c>
      <c r="C16" s="42">
        <f>SUM('Calcul scores'!E131:E147)</f>
        <v>16</v>
      </c>
      <c r="D16" s="42">
        <f>SUM('Calcul scores'!F131:F147)*3</f>
        <v>48</v>
      </c>
      <c r="E16" s="43">
        <f t="shared" si="0"/>
        <v>0.33333333333333331</v>
      </c>
      <c r="F16" s="33">
        <f t="shared" si="1"/>
        <v>0.66666666666666674</v>
      </c>
      <c r="G16" s="22"/>
      <c r="K16" s="45" t="str">
        <f t="shared" si="2"/>
        <v>Section 2.G : Moyens humains, matériels et/ou financiers alloués à la LAV</v>
      </c>
    </row>
    <row r="17" spans="2:11" ht="49.9" customHeight="1" thickBot="1" x14ac:dyDescent="0.3">
      <c r="B17" s="135" t="str">
        <f>'Calcul scores'!C148</f>
        <v>Section 3 : Intégration des différentes composantes de la LAV</v>
      </c>
      <c r="C17" s="52">
        <f>SUM('Calcul scores'!E150:E166)</f>
        <v>17</v>
      </c>
      <c r="D17" s="53">
        <f>SUM('Calcul scores'!F150:F166)*3</f>
        <v>51</v>
      </c>
      <c r="E17" s="54">
        <f t="shared" si="0"/>
        <v>0.33333333333333331</v>
      </c>
      <c r="F17" s="33">
        <f t="shared" si="1"/>
        <v>0.66666666666666674</v>
      </c>
      <c r="G17" s="22"/>
      <c r="K17" s="55" t="str">
        <f t="shared" si="2"/>
        <v>Section 3 : Intégration des différentes composantes de la LAV</v>
      </c>
    </row>
    <row r="26" spans="2:11" x14ac:dyDescent="0.25">
      <c r="C26" s="138" t="s">
        <v>533</v>
      </c>
      <c r="D26" s="137">
        <f>D5+D9+D17</f>
        <v>384</v>
      </c>
      <c r="E26" s="137">
        <f>SUM('Calcul scores'!F9:F166)*3</f>
        <v>384</v>
      </c>
    </row>
    <row r="27" spans="2:11" x14ac:dyDescent="0.25">
      <c r="C27" s="139" t="s">
        <v>534</v>
      </c>
      <c r="D27" s="140"/>
      <c r="E27" s="140"/>
    </row>
  </sheetData>
  <sheetProtection algorithmName="SHA-512" hashValue="48+OLQoigIbQRzMBLPRoYV0w4CfCVY4b40aK01dVFSDjJIPFY1noIGORG1vHaiSucuOFUc7R2khCIUg2IlDWfw==" saltValue="SED2YsQ2/NoAMgdWofsuQQ==" spinCount="100000" sheet="1" objects="1" scenarios="1"/>
  <conditionalFormatting sqref="D26">
    <cfRule type="cellIs" dxfId="1" priority="2" operator="equal">
      <formula>$E$26</formula>
    </cfRule>
  </conditionalFormatting>
  <conditionalFormatting sqref="E26">
    <cfRule type="cellIs" dxfId="0" priority="1" operator="equal">
      <formula>$D$26</formula>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5"/>
  <sheetViews>
    <sheetView zoomScale="85" zoomScaleNormal="85" workbookViewId="0">
      <selection activeCell="H11" sqref="H11"/>
    </sheetView>
  </sheetViews>
  <sheetFormatPr baseColWidth="10" defaultColWidth="11.5703125" defaultRowHeight="15" x14ac:dyDescent="0.25"/>
  <cols>
    <col min="1" max="1" width="4.5703125" customWidth="1"/>
    <col min="2" max="2" width="65" customWidth="1"/>
    <col min="3" max="3" width="9.7109375" customWidth="1"/>
    <col min="4" max="4" width="10.5703125" customWidth="1"/>
    <col min="7" max="7" width="13.5703125" customWidth="1"/>
    <col min="8" max="8" width="9.7109375" customWidth="1"/>
  </cols>
  <sheetData>
    <row r="1" spans="2:10" ht="26.25" x14ac:dyDescent="0.4">
      <c r="B1" s="21" t="s">
        <v>84</v>
      </c>
    </row>
    <row r="7" spans="2:10" ht="36.75" thickBot="1" x14ac:dyDescent="0.3">
      <c r="G7" s="5" t="s">
        <v>45</v>
      </c>
      <c r="H7" s="19" t="s">
        <v>72</v>
      </c>
      <c r="I7" s="5" t="s">
        <v>50</v>
      </c>
      <c r="J7" s="6" t="s">
        <v>48</v>
      </c>
    </row>
    <row r="8" spans="2:10" x14ac:dyDescent="0.25">
      <c r="G8" s="7" t="s">
        <v>10</v>
      </c>
      <c r="H8" s="9">
        <f>SUMIF('Calcul scores'!D$8:D$166,"Cohérence int",'Calcul scores'!E$8:E$166)</f>
        <v>48</v>
      </c>
      <c r="I8" s="9">
        <f>SUMIF('Calcul scores'!D$8:D$166,"Cohérence int",'Calcul scores'!F$8:F$166)*3</f>
        <v>144</v>
      </c>
      <c r="J8" s="10">
        <f t="shared" ref="J8:J13" si="0">H8/I8</f>
        <v>0.33333333333333331</v>
      </c>
    </row>
    <row r="9" spans="2:10" x14ac:dyDescent="0.25">
      <c r="G9" s="13" t="s">
        <v>1</v>
      </c>
      <c r="H9" s="14">
        <f>SUMIF('Calcul scores'!D$8:D$166,"Acceptabilité",'Calcul scores'!E$8:E$166)</f>
        <v>22</v>
      </c>
      <c r="I9" s="14">
        <f>SUMIF('Calcul scores'!D$8:D$166,"Acceptabilité",'Calcul scores'!F$8:F$166)*3</f>
        <v>66</v>
      </c>
      <c r="J9" s="15">
        <f t="shared" si="0"/>
        <v>0.33333333333333331</v>
      </c>
    </row>
    <row r="10" spans="2:10" x14ac:dyDescent="0.25">
      <c r="G10" s="8" t="s">
        <v>7</v>
      </c>
      <c r="H10" s="11">
        <f>SUMIF('Calcul scores'!D$8:D$166,"Faisabilité",'Calcul scores'!E$8:E$166)</f>
        <v>18</v>
      </c>
      <c r="I10" s="11">
        <f>SUMIF('Calcul scores'!D$8:D$166,"Faisabilité",'Calcul scores'!F$8:F$166)*3</f>
        <v>54</v>
      </c>
      <c r="J10" s="12">
        <f t="shared" si="0"/>
        <v>0.33333333333333331</v>
      </c>
    </row>
    <row r="11" spans="2:10" x14ac:dyDescent="0.25">
      <c r="G11" s="13" t="s">
        <v>4</v>
      </c>
      <c r="H11" s="14">
        <f>SUMIF('Calcul scores'!D$8:D$166,"Efficacité",'Calcul scores'!E$8:E$166)</f>
        <v>14</v>
      </c>
      <c r="I11" s="14">
        <f>SUMIF('Calcul scores'!D$8:D$166,"Efficacité",'Calcul scores'!F$8:F$166)*3</f>
        <v>42</v>
      </c>
      <c r="J11" s="15">
        <f t="shared" si="0"/>
        <v>0.33333333333333331</v>
      </c>
    </row>
    <row r="12" spans="2:10" x14ac:dyDescent="0.25">
      <c r="G12" s="8" t="s">
        <v>2</v>
      </c>
      <c r="H12" s="11">
        <f>SUMIF('Calcul scores'!D$8:D$166,"Pertinence",'Calcul scores'!E$8:E$166)</f>
        <v>8</v>
      </c>
      <c r="I12" s="11">
        <f>SUMIF('Calcul scores'!D$8:D$166,"Pertinence",'Calcul scores'!F$8:F$166)*3</f>
        <v>24</v>
      </c>
      <c r="J12" s="12">
        <f t="shared" si="0"/>
        <v>0.33333333333333331</v>
      </c>
    </row>
    <row r="13" spans="2:10" x14ac:dyDescent="0.25">
      <c r="G13" s="13" t="s">
        <v>3</v>
      </c>
      <c r="H13" s="14">
        <f>SUMIF('Calcul scores'!D$8:D$166,"Flexibilité",'Calcul scores'!E$8:E$166)</f>
        <v>9</v>
      </c>
      <c r="I13" s="14">
        <f>SUMIF('Calcul scores'!D$8:D$166,"Flexibilité",'Calcul scores'!F$8:F$166)*3</f>
        <v>27</v>
      </c>
      <c r="J13" s="15">
        <f t="shared" si="0"/>
        <v>0.33333333333333331</v>
      </c>
    </row>
    <row r="14" spans="2:10" x14ac:dyDescent="0.25">
      <c r="G14" s="8" t="s">
        <v>8</v>
      </c>
      <c r="H14" s="11">
        <f>SUMIF('Calcul scores'!D$8:D$166,"Impact",'Calcul scores'!E$8:E$166)</f>
        <v>6</v>
      </c>
      <c r="I14" s="11">
        <f>SUMIF('Calcul scores'!D$8:D$166,"Impact",'Calcul scores'!F$8:F$166)*3</f>
        <v>18</v>
      </c>
      <c r="J14" s="12">
        <f t="shared" ref="J14:J15" si="1">H14/I14</f>
        <v>0.33333333333333331</v>
      </c>
    </row>
    <row r="15" spans="2:10" ht="15.75" thickBot="1" x14ac:dyDescent="0.3">
      <c r="G15" s="16" t="s">
        <v>9</v>
      </c>
      <c r="H15" s="17">
        <f>SUMIF('Calcul scores'!D$8:D$166,"Cohérence ext",'Calcul scores'!E$8:E$166)</f>
        <v>3</v>
      </c>
      <c r="I15" s="17">
        <f>SUMIF('Calcul scores'!D$8:D$166,"Cohérence ext",'Calcul scores'!F$8:F$166)*3</f>
        <v>9</v>
      </c>
      <c r="J15" s="18">
        <f t="shared" si="1"/>
        <v>0.33333333333333331</v>
      </c>
    </row>
    <row r="18" spans="7:19" x14ac:dyDescent="0.25">
      <c r="G18" s="3" t="s">
        <v>73</v>
      </c>
    </row>
    <row r="19" spans="7:19" x14ac:dyDescent="0.25">
      <c r="G19" s="3" t="s">
        <v>74</v>
      </c>
    </row>
    <row r="20" spans="7:19" x14ac:dyDescent="0.25">
      <c r="G20" s="3" t="s">
        <v>75</v>
      </c>
    </row>
    <row r="21" spans="7:19" x14ac:dyDescent="0.25">
      <c r="G21" s="20" t="s">
        <v>76</v>
      </c>
    </row>
    <row r="22" spans="7:19" x14ac:dyDescent="0.25">
      <c r="G22" s="3" t="s">
        <v>77</v>
      </c>
    </row>
    <row r="23" spans="7:19" x14ac:dyDescent="0.25">
      <c r="G23" s="79" t="s">
        <v>394</v>
      </c>
      <c r="H23" s="80"/>
      <c r="I23" s="80"/>
      <c r="J23" s="80"/>
      <c r="K23" s="80"/>
      <c r="L23" s="80"/>
      <c r="M23" s="80"/>
      <c r="N23" s="80"/>
      <c r="O23" s="80"/>
      <c r="P23" s="80"/>
      <c r="Q23" s="80"/>
      <c r="R23" s="80"/>
      <c r="S23" s="80"/>
    </row>
    <row r="24" spans="7:19" x14ac:dyDescent="0.25">
      <c r="G24" s="20" t="s">
        <v>78</v>
      </c>
    </row>
    <row r="25" spans="7:19" x14ac:dyDescent="0.25">
      <c r="G25" s="3" t="s">
        <v>79</v>
      </c>
    </row>
  </sheetData>
  <sheetProtection algorithmName="SHA-512" hashValue="uQoaujuVJQMsVGq9bcSsgsPBjkJnQTKSFEmpjuoxYZmUfm8qHMViMc1OClJATW3NeWdk7z2yNXmdGLI6qPXJ1Q==" saltValue="3XpERDB1zYTqAoaRoM9LGA=="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25"/>
  <sheetViews>
    <sheetView workbookViewId="0">
      <pane xSplit="1" ySplit="1" topLeftCell="B2" activePane="bottomRight" state="frozen"/>
      <selection pane="topRight" activeCell="B1" sqref="B1"/>
      <selection pane="bottomLeft" activeCell="A2" sqref="A2"/>
      <selection pane="bottomRight" activeCell="D5" sqref="D5"/>
    </sheetView>
  </sheetViews>
  <sheetFormatPr baseColWidth="10" defaultColWidth="11.5703125" defaultRowHeight="15" x14ac:dyDescent="0.25"/>
  <cols>
    <col min="1" max="2" width="7.28515625" style="2" customWidth="1"/>
    <col min="3" max="3" width="92.7109375" style="45" customWidth="1"/>
    <col min="4" max="4" width="50.7109375" customWidth="1"/>
  </cols>
  <sheetData>
    <row r="1" spans="1:3" x14ac:dyDescent="0.25">
      <c r="A1" s="2" t="s">
        <v>257</v>
      </c>
      <c r="B1" s="2" t="s">
        <v>46</v>
      </c>
      <c r="C1" s="45" t="s">
        <v>258</v>
      </c>
    </row>
    <row r="2" spans="1:3" ht="30" x14ac:dyDescent="0.25">
      <c r="A2" s="69" t="s">
        <v>85</v>
      </c>
      <c r="B2" s="69">
        <v>0</v>
      </c>
      <c r="C2" s="70" t="s">
        <v>546</v>
      </c>
    </row>
    <row r="3" spans="1:3" ht="45" x14ac:dyDescent="0.25">
      <c r="A3" s="73" t="s">
        <v>85</v>
      </c>
      <c r="B3" s="73">
        <v>1</v>
      </c>
      <c r="C3" s="74" t="s">
        <v>162</v>
      </c>
    </row>
    <row r="4" spans="1:3" ht="45" x14ac:dyDescent="0.25">
      <c r="A4" s="75" t="s">
        <v>85</v>
      </c>
      <c r="B4" s="75">
        <v>2</v>
      </c>
      <c r="C4" s="76" t="s">
        <v>163</v>
      </c>
    </row>
    <row r="5" spans="1:3" ht="75" x14ac:dyDescent="0.25">
      <c r="A5" s="71" t="s">
        <v>85</v>
      </c>
      <c r="B5" s="71">
        <v>3</v>
      </c>
      <c r="C5" s="72" t="s">
        <v>161</v>
      </c>
    </row>
    <row r="6" spans="1:3" x14ac:dyDescent="0.25">
      <c r="A6" s="69" t="s">
        <v>87</v>
      </c>
      <c r="B6" s="69">
        <v>0</v>
      </c>
      <c r="C6" s="70" t="s">
        <v>165</v>
      </c>
    </row>
    <row r="7" spans="1:3" ht="45" x14ac:dyDescent="0.25">
      <c r="A7" s="73" t="s">
        <v>87</v>
      </c>
      <c r="B7" s="73">
        <v>1</v>
      </c>
      <c r="C7" s="74" t="s">
        <v>167</v>
      </c>
    </row>
    <row r="8" spans="1:3" ht="45" x14ac:dyDescent="0.25">
      <c r="A8" s="75" t="s">
        <v>87</v>
      </c>
      <c r="B8" s="75">
        <v>2</v>
      </c>
      <c r="C8" s="76" t="s">
        <v>166</v>
      </c>
    </row>
    <row r="9" spans="1:3" ht="30" x14ac:dyDescent="0.25">
      <c r="A9" s="71" t="s">
        <v>87</v>
      </c>
      <c r="B9" s="71">
        <v>3</v>
      </c>
      <c r="C9" s="72" t="s">
        <v>164</v>
      </c>
    </row>
    <row r="10" spans="1:3" ht="45" x14ac:dyDescent="0.25">
      <c r="A10" s="4" t="s">
        <v>88</v>
      </c>
      <c r="B10" s="4" t="s">
        <v>44</v>
      </c>
      <c r="C10" s="77" t="s">
        <v>168</v>
      </c>
    </row>
    <row r="11" spans="1:3" x14ac:dyDescent="0.25">
      <c r="A11" s="69" t="s">
        <v>88</v>
      </c>
      <c r="B11" s="69">
        <v>0</v>
      </c>
      <c r="C11" s="70" t="s">
        <v>172</v>
      </c>
    </row>
    <row r="12" spans="1:3" ht="45" x14ac:dyDescent="0.25">
      <c r="A12" s="73" t="s">
        <v>88</v>
      </c>
      <c r="B12" s="73">
        <v>1</v>
      </c>
      <c r="C12" s="74" t="s">
        <v>171</v>
      </c>
    </row>
    <row r="13" spans="1:3" ht="45" x14ac:dyDescent="0.25">
      <c r="A13" s="75" t="s">
        <v>88</v>
      </c>
      <c r="B13" s="75">
        <v>2</v>
      </c>
      <c r="C13" s="76" t="s">
        <v>170</v>
      </c>
    </row>
    <row r="14" spans="1:3" ht="45" x14ac:dyDescent="0.25">
      <c r="A14" s="71" t="s">
        <v>88</v>
      </c>
      <c r="B14" s="71">
        <v>3</v>
      </c>
      <c r="C14" s="72" t="s">
        <v>169</v>
      </c>
    </row>
    <row r="15" spans="1:3" ht="30" x14ac:dyDescent="0.25">
      <c r="A15" s="69" t="s">
        <v>12</v>
      </c>
      <c r="B15" s="69">
        <v>0</v>
      </c>
      <c r="C15" s="70" t="s">
        <v>177</v>
      </c>
    </row>
    <row r="16" spans="1:3" x14ac:dyDescent="0.25">
      <c r="A16" s="73" t="s">
        <v>12</v>
      </c>
      <c r="B16" s="73">
        <v>1</v>
      </c>
      <c r="C16" s="74" t="s">
        <v>176</v>
      </c>
    </row>
    <row r="17" spans="1:4" x14ac:dyDescent="0.25">
      <c r="A17" s="75" t="s">
        <v>12</v>
      </c>
      <c r="B17" s="75">
        <v>2</v>
      </c>
      <c r="C17" s="76" t="s">
        <v>175</v>
      </c>
    </row>
    <row r="18" spans="1:4" ht="45" x14ac:dyDescent="0.25">
      <c r="A18" s="71" t="s">
        <v>12</v>
      </c>
      <c r="B18" s="71">
        <v>3</v>
      </c>
      <c r="C18" s="72" t="s">
        <v>174</v>
      </c>
    </row>
    <row r="19" spans="1:4" ht="45" x14ac:dyDescent="0.25">
      <c r="A19" s="4" t="s">
        <v>13</v>
      </c>
      <c r="B19" s="4" t="s">
        <v>44</v>
      </c>
      <c r="C19" s="77" t="s">
        <v>182</v>
      </c>
    </row>
    <row r="20" spans="1:4" x14ac:dyDescent="0.25">
      <c r="A20" s="69" t="s">
        <v>13</v>
      </c>
      <c r="B20" s="69">
        <v>0</v>
      </c>
      <c r="C20" s="70" t="s">
        <v>181</v>
      </c>
    </row>
    <row r="21" spans="1:4" ht="45" x14ac:dyDescent="0.25">
      <c r="A21" s="73" t="s">
        <v>13</v>
      </c>
      <c r="B21" s="73">
        <v>1</v>
      </c>
      <c r="C21" s="74" t="s">
        <v>179</v>
      </c>
    </row>
    <row r="22" spans="1:4" ht="45" x14ac:dyDescent="0.25">
      <c r="A22" s="75" t="s">
        <v>13</v>
      </c>
      <c r="B22" s="75">
        <v>2</v>
      </c>
      <c r="C22" s="76" t="s">
        <v>180</v>
      </c>
    </row>
    <row r="23" spans="1:4" ht="45" x14ac:dyDescent="0.25">
      <c r="A23" s="71" t="s">
        <v>13</v>
      </c>
      <c r="B23" s="71">
        <v>3</v>
      </c>
      <c r="C23" s="72" t="s">
        <v>178</v>
      </c>
    </row>
    <row r="24" spans="1:4" x14ac:dyDescent="0.25">
      <c r="A24" s="69" t="s">
        <v>183</v>
      </c>
      <c r="B24" s="69">
        <v>0</v>
      </c>
      <c r="C24" s="70" t="s">
        <v>233</v>
      </c>
    </row>
    <row r="25" spans="1:4" ht="30" x14ac:dyDescent="0.25">
      <c r="A25" s="73" t="s">
        <v>183</v>
      </c>
      <c r="B25" s="73">
        <v>1</v>
      </c>
      <c r="C25" s="74" t="s">
        <v>235</v>
      </c>
    </row>
    <row r="26" spans="1:4" ht="30" x14ac:dyDescent="0.25">
      <c r="A26" s="75" t="s">
        <v>183</v>
      </c>
      <c r="B26" s="75">
        <v>2</v>
      </c>
      <c r="C26" s="76" t="s">
        <v>234</v>
      </c>
    </row>
    <row r="27" spans="1:4" ht="30" x14ac:dyDescent="0.25">
      <c r="A27" s="71" t="s">
        <v>183</v>
      </c>
      <c r="B27" s="71">
        <v>3</v>
      </c>
      <c r="C27" s="72" t="s">
        <v>232</v>
      </c>
    </row>
    <row r="28" spans="1:4" x14ac:dyDescent="0.25">
      <c r="A28" s="69" t="s">
        <v>184</v>
      </c>
      <c r="B28" s="69">
        <v>0</v>
      </c>
      <c r="C28" s="70" t="s">
        <v>229</v>
      </c>
      <c r="D28" s="45"/>
    </row>
    <row r="29" spans="1:4" ht="30" x14ac:dyDescent="0.25">
      <c r="A29" s="73" t="s">
        <v>184</v>
      </c>
      <c r="B29" s="73">
        <v>1</v>
      </c>
      <c r="C29" s="74" t="s">
        <v>230</v>
      </c>
      <c r="D29" s="45"/>
    </row>
    <row r="30" spans="1:4" ht="30" x14ac:dyDescent="0.25">
      <c r="A30" s="75" t="s">
        <v>184</v>
      </c>
      <c r="B30" s="75">
        <v>2</v>
      </c>
      <c r="C30" s="76" t="s">
        <v>231</v>
      </c>
      <c r="D30" s="45"/>
    </row>
    <row r="31" spans="1:4" ht="45" x14ac:dyDescent="0.25">
      <c r="A31" s="71" t="s">
        <v>184</v>
      </c>
      <c r="B31" s="71">
        <v>3</v>
      </c>
      <c r="C31" s="72" t="s">
        <v>444</v>
      </c>
      <c r="D31" s="45"/>
    </row>
    <row r="32" spans="1:4" ht="45" x14ac:dyDescent="0.25">
      <c r="A32" s="4" t="s">
        <v>185</v>
      </c>
      <c r="B32" s="4" t="s">
        <v>44</v>
      </c>
      <c r="C32" s="77" t="s">
        <v>168</v>
      </c>
    </row>
    <row r="33" spans="1:3" x14ac:dyDescent="0.25">
      <c r="A33" s="69" t="s">
        <v>185</v>
      </c>
      <c r="B33" s="69">
        <v>0</v>
      </c>
      <c r="C33" s="70" t="s">
        <v>224</v>
      </c>
    </row>
    <row r="34" spans="1:3" ht="45" x14ac:dyDescent="0.25">
      <c r="A34" s="73" t="s">
        <v>185</v>
      </c>
      <c r="B34" s="73">
        <v>1</v>
      </c>
      <c r="C34" s="74" t="s">
        <v>226</v>
      </c>
    </row>
    <row r="35" spans="1:3" ht="45" x14ac:dyDescent="0.25">
      <c r="A35" s="75" t="s">
        <v>185</v>
      </c>
      <c r="B35" s="75">
        <v>2</v>
      </c>
      <c r="C35" s="76" t="s">
        <v>225</v>
      </c>
    </row>
    <row r="36" spans="1:3" ht="45" x14ac:dyDescent="0.25">
      <c r="A36" s="71" t="s">
        <v>185</v>
      </c>
      <c r="B36" s="71">
        <v>3</v>
      </c>
      <c r="C36" s="72" t="s">
        <v>445</v>
      </c>
    </row>
    <row r="37" spans="1:3" x14ac:dyDescent="0.25">
      <c r="A37" s="69" t="s">
        <v>186</v>
      </c>
      <c r="B37" s="69">
        <v>0</v>
      </c>
      <c r="C37" s="70" t="s">
        <v>242</v>
      </c>
    </row>
    <row r="38" spans="1:3" ht="30" x14ac:dyDescent="0.25">
      <c r="A38" s="73" t="s">
        <v>186</v>
      </c>
      <c r="B38" s="73">
        <v>1</v>
      </c>
      <c r="C38" s="74" t="s">
        <v>244</v>
      </c>
    </row>
    <row r="39" spans="1:3" ht="30" x14ac:dyDescent="0.25">
      <c r="A39" s="75" t="s">
        <v>186</v>
      </c>
      <c r="B39" s="75">
        <v>2</v>
      </c>
      <c r="C39" s="76" t="s">
        <v>243</v>
      </c>
    </row>
    <row r="40" spans="1:3" ht="45" x14ac:dyDescent="0.25">
      <c r="A40" s="71" t="s">
        <v>186</v>
      </c>
      <c r="B40" s="71">
        <v>3</v>
      </c>
      <c r="C40" s="72" t="s">
        <v>446</v>
      </c>
    </row>
    <row r="41" spans="1:3" ht="30" x14ac:dyDescent="0.25">
      <c r="A41" s="69" t="s">
        <v>187</v>
      </c>
      <c r="B41" s="69">
        <v>0</v>
      </c>
      <c r="C41" s="70" t="s">
        <v>447</v>
      </c>
    </row>
    <row r="42" spans="1:3" ht="30" x14ac:dyDescent="0.25">
      <c r="A42" s="73" t="s">
        <v>187</v>
      </c>
      <c r="B42" s="73">
        <v>1</v>
      </c>
      <c r="C42" s="74" t="s">
        <v>246</v>
      </c>
    </row>
    <row r="43" spans="1:3" ht="30" x14ac:dyDescent="0.25">
      <c r="A43" s="75" t="s">
        <v>187</v>
      </c>
      <c r="B43" s="75">
        <v>2</v>
      </c>
      <c r="C43" s="76" t="s">
        <v>245</v>
      </c>
    </row>
    <row r="44" spans="1:3" ht="30" x14ac:dyDescent="0.25">
      <c r="A44" s="71" t="s">
        <v>187</v>
      </c>
      <c r="B44" s="71">
        <v>3</v>
      </c>
      <c r="C44" s="72" t="s">
        <v>247</v>
      </c>
    </row>
    <row r="45" spans="1:3" ht="45" x14ac:dyDescent="0.25">
      <c r="A45" s="4" t="s">
        <v>188</v>
      </c>
      <c r="B45" s="4" t="s">
        <v>44</v>
      </c>
      <c r="C45" s="77" t="s">
        <v>168</v>
      </c>
    </row>
    <row r="46" spans="1:3" x14ac:dyDescent="0.25">
      <c r="A46" s="69" t="s">
        <v>188</v>
      </c>
      <c r="B46" s="69">
        <v>0</v>
      </c>
      <c r="C46" s="70" t="s">
        <v>248</v>
      </c>
    </row>
    <row r="47" spans="1:3" ht="45" x14ac:dyDescent="0.25">
      <c r="A47" s="73" t="s">
        <v>188</v>
      </c>
      <c r="B47" s="73">
        <v>1</v>
      </c>
      <c r="C47" s="74" t="s">
        <v>249</v>
      </c>
    </row>
    <row r="48" spans="1:3" ht="45" x14ac:dyDescent="0.25">
      <c r="A48" s="75" t="s">
        <v>188</v>
      </c>
      <c r="B48" s="75">
        <v>2</v>
      </c>
      <c r="C48" s="76" t="s">
        <v>250</v>
      </c>
    </row>
    <row r="49" spans="1:4" ht="45" x14ac:dyDescent="0.25">
      <c r="A49" s="71" t="s">
        <v>188</v>
      </c>
      <c r="B49" s="71">
        <v>3</v>
      </c>
      <c r="C49" s="72" t="s">
        <v>251</v>
      </c>
    </row>
    <row r="50" spans="1:4" ht="30" x14ac:dyDescent="0.25">
      <c r="A50" s="69" t="s">
        <v>16</v>
      </c>
      <c r="B50" s="69">
        <v>0</v>
      </c>
      <c r="C50" s="70" t="s">
        <v>390</v>
      </c>
    </row>
    <row r="51" spans="1:4" ht="30" x14ac:dyDescent="0.25">
      <c r="A51" s="73" t="s">
        <v>16</v>
      </c>
      <c r="B51" s="73">
        <v>1</v>
      </c>
      <c r="C51" s="74" t="s">
        <v>391</v>
      </c>
    </row>
    <row r="52" spans="1:4" ht="30" x14ac:dyDescent="0.25">
      <c r="A52" s="75" t="s">
        <v>16</v>
      </c>
      <c r="B52" s="75">
        <v>2</v>
      </c>
      <c r="C52" s="76" t="s">
        <v>392</v>
      </c>
    </row>
    <row r="53" spans="1:4" ht="120" x14ac:dyDescent="0.25">
      <c r="A53" s="71" t="s">
        <v>16</v>
      </c>
      <c r="B53" s="71">
        <v>3</v>
      </c>
      <c r="C53" s="72" t="s">
        <v>393</v>
      </c>
    </row>
    <row r="54" spans="1:4" x14ac:dyDescent="0.25">
      <c r="A54" s="69" t="s">
        <v>419</v>
      </c>
      <c r="B54" s="69">
        <v>0</v>
      </c>
      <c r="C54" s="70" t="s">
        <v>189</v>
      </c>
    </row>
    <row r="55" spans="1:4" ht="30" x14ac:dyDescent="0.25">
      <c r="A55" s="73" t="s">
        <v>419</v>
      </c>
      <c r="B55" s="73">
        <v>1</v>
      </c>
      <c r="C55" s="74" t="s">
        <v>191</v>
      </c>
    </row>
    <row r="56" spans="1:4" ht="30" x14ac:dyDescent="0.25">
      <c r="A56" s="75" t="s">
        <v>419</v>
      </c>
      <c r="B56" s="75">
        <v>2</v>
      </c>
      <c r="C56" s="76" t="s">
        <v>190</v>
      </c>
    </row>
    <row r="57" spans="1:4" ht="30" x14ac:dyDescent="0.25">
      <c r="A57" s="71" t="s">
        <v>419</v>
      </c>
      <c r="B57" s="71">
        <v>3</v>
      </c>
      <c r="C57" s="72" t="s">
        <v>448</v>
      </c>
    </row>
    <row r="58" spans="1:4" ht="45" x14ac:dyDescent="0.25">
      <c r="A58" s="4" t="s">
        <v>420</v>
      </c>
      <c r="B58" s="4" t="s">
        <v>44</v>
      </c>
      <c r="C58" s="77" t="s">
        <v>168</v>
      </c>
    </row>
    <row r="59" spans="1:4" ht="30" x14ac:dyDescent="0.25">
      <c r="A59" s="69" t="s">
        <v>420</v>
      </c>
      <c r="B59" s="69">
        <v>0</v>
      </c>
      <c r="C59" s="70" t="s">
        <v>194</v>
      </c>
    </row>
    <row r="60" spans="1:4" ht="45" x14ac:dyDescent="0.25">
      <c r="A60" s="73" t="s">
        <v>420</v>
      </c>
      <c r="B60" s="73">
        <v>1</v>
      </c>
      <c r="C60" s="74" t="s">
        <v>195</v>
      </c>
    </row>
    <row r="61" spans="1:4" ht="45" x14ac:dyDescent="0.25">
      <c r="A61" s="75" t="s">
        <v>420</v>
      </c>
      <c r="B61" s="75">
        <v>2</v>
      </c>
      <c r="C61" s="76" t="s">
        <v>222</v>
      </c>
      <c r="D61" s="45"/>
    </row>
    <row r="62" spans="1:4" ht="45" x14ac:dyDescent="0.25">
      <c r="A62" s="71" t="s">
        <v>420</v>
      </c>
      <c r="B62" s="71">
        <v>3</v>
      </c>
      <c r="C62" s="72" t="s">
        <v>193</v>
      </c>
      <c r="D62" s="45"/>
    </row>
    <row r="63" spans="1:4" x14ac:dyDescent="0.25">
      <c r="A63" s="69" t="s">
        <v>421</v>
      </c>
      <c r="B63" s="69">
        <v>0</v>
      </c>
      <c r="C63" s="70" t="s">
        <v>201</v>
      </c>
      <c r="D63" s="45"/>
    </row>
    <row r="64" spans="1:4" ht="30" x14ac:dyDescent="0.25">
      <c r="A64" s="73" t="s">
        <v>421</v>
      </c>
      <c r="B64" s="73">
        <v>1</v>
      </c>
      <c r="C64" s="74" t="s">
        <v>200</v>
      </c>
      <c r="D64" s="45"/>
    </row>
    <row r="65" spans="1:3" ht="30" x14ac:dyDescent="0.25">
      <c r="A65" s="75" t="s">
        <v>421</v>
      </c>
      <c r="B65" s="75">
        <v>2</v>
      </c>
      <c r="C65" s="76" t="s">
        <v>199</v>
      </c>
    </row>
    <row r="66" spans="1:3" ht="60" x14ac:dyDescent="0.25">
      <c r="A66" s="71" t="s">
        <v>421</v>
      </c>
      <c r="B66" s="71">
        <v>3</v>
      </c>
      <c r="C66" s="72" t="s">
        <v>198</v>
      </c>
    </row>
    <row r="67" spans="1:3" ht="30" x14ac:dyDescent="0.25">
      <c r="A67" s="69" t="s">
        <v>18</v>
      </c>
      <c r="B67" s="69">
        <v>0</v>
      </c>
      <c r="C67" s="70" t="s">
        <v>203</v>
      </c>
    </row>
    <row r="68" spans="1:3" ht="45" x14ac:dyDescent="0.25">
      <c r="A68" s="73" t="s">
        <v>18</v>
      </c>
      <c r="B68" s="73">
        <v>1</v>
      </c>
      <c r="C68" s="74" t="s">
        <v>206</v>
      </c>
    </row>
    <row r="69" spans="1:3" ht="45" x14ac:dyDescent="0.25">
      <c r="A69" s="75" t="s">
        <v>18</v>
      </c>
      <c r="B69" s="75">
        <v>2</v>
      </c>
      <c r="C69" s="76" t="s">
        <v>204</v>
      </c>
    </row>
    <row r="70" spans="1:3" ht="30" x14ac:dyDescent="0.25">
      <c r="A70" s="71" t="s">
        <v>18</v>
      </c>
      <c r="B70" s="71">
        <v>3</v>
      </c>
      <c r="C70" s="72" t="s">
        <v>205</v>
      </c>
    </row>
    <row r="71" spans="1:3" x14ac:dyDescent="0.25">
      <c r="A71" s="69" t="s">
        <v>422</v>
      </c>
      <c r="B71" s="69">
        <v>0</v>
      </c>
      <c r="C71" s="70" t="s">
        <v>450</v>
      </c>
    </row>
    <row r="72" spans="1:3" ht="45" x14ac:dyDescent="0.25">
      <c r="A72" s="73" t="s">
        <v>422</v>
      </c>
      <c r="B72" s="73">
        <v>1</v>
      </c>
      <c r="C72" s="74" t="s">
        <v>212</v>
      </c>
    </row>
    <row r="73" spans="1:3" ht="45" x14ac:dyDescent="0.25">
      <c r="A73" s="75" t="s">
        <v>422</v>
      </c>
      <c r="B73" s="75">
        <v>2</v>
      </c>
      <c r="C73" s="76" t="s">
        <v>451</v>
      </c>
    </row>
    <row r="74" spans="1:3" ht="60" x14ac:dyDescent="0.25">
      <c r="A74" s="71" t="s">
        <v>422</v>
      </c>
      <c r="B74" s="71">
        <v>3</v>
      </c>
      <c r="C74" s="72" t="s">
        <v>208</v>
      </c>
    </row>
    <row r="75" spans="1:3" x14ac:dyDescent="0.25">
      <c r="A75" s="69" t="s">
        <v>423</v>
      </c>
      <c r="B75" s="69">
        <v>0</v>
      </c>
      <c r="C75" s="70" t="s">
        <v>211</v>
      </c>
    </row>
    <row r="76" spans="1:3" ht="30" x14ac:dyDescent="0.25">
      <c r="A76" s="73" t="s">
        <v>423</v>
      </c>
      <c r="B76" s="73">
        <v>1</v>
      </c>
      <c r="C76" s="74" t="s">
        <v>210</v>
      </c>
    </row>
    <row r="77" spans="1:3" ht="30" x14ac:dyDescent="0.25">
      <c r="A77" s="75" t="s">
        <v>423</v>
      </c>
      <c r="B77" s="75">
        <v>2</v>
      </c>
      <c r="C77" s="76" t="s">
        <v>209</v>
      </c>
    </row>
    <row r="78" spans="1:3" ht="30" x14ac:dyDescent="0.25">
      <c r="A78" s="71" t="s">
        <v>423</v>
      </c>
      <c r="B78" s="71">
        <v>3</v>
      </c>
      <c r="C78" s="72" t="s">
        <v>452</v>
      </c>
    </row>
    <row r="79" spans="1:3" x14ac:dyDescent="0.25">
      <c r="A79" s="69" t="s">
        <v>424</v>
      </c>
      <c r="B79" s="69">
        <v>0</v>
      </c>
      <c r="C79" s="70" t="s">
        <v>216</v>
      </c>
    </row>
    <row r="80" spans="1:3" ht="30" x14ac:dyDescent="0.25">
      <c r="A80" s="73" t="s">
        <v>424</v>
      </c>
      <c r="B80" s="73">
        <v>1</v>
      </c>
      <c r="C80" s="74" t="s">
        <v>215</v>
      </c>
    </row>
    <row r="81" spans="1:3" ht="30" x14ac:dyDescent="0.25">
      <c r="A81" s="75" t="s">
        <v>424</v>
      </c>
      <c r="B81" s="75">
        <v>2</v>
      </c>
      <c r="C81" s="76" t="s">
        <v>214</v>
      </c>
    </row>
    <row r="82" spans="1:3" ht="45" x14ac:dyDescent="0.25">
      <c r="A82" s="71" t="s">
        <v>424</v>
      </c>
      <c r="B82" s="71">
        <v>3</v>
      </c>
      <c r="C82" s="72" t="s">
        <v>213</v>
      </c>
    </row>
    <row r="83" spans="1:3" ht="30" x14ac:dyDescent="0.25">
      <c r="A83" s="69" t="s">
        <v>19</v>
      </c>
      <c r="B83" s="69">
        <v>0</v>
      </c>
      <c r="C83" s="70" t="s">
        <v>252</v>
      </c>
    </row>
    <row r="84" spans="1:3" ht="45" x14ac:dyDescent="0.25">
      <c r="A84" s="73" t="s">
        <v>19</v>
      </c>
      <c r="B84" s="73">
        <v>1</v>
      </c>
      <c r="C84" s="74" t="s">
        <v>253</v>
      </c>
    </row>
    <row r="85" spans="1:3" ht="45" x14ac:dyDescent="0.25">
      <c r="A85" s="75" t="s">
        <v>19</v>
      </c>
      <c r="B85" s="75">
        <v>2</v>
      </c>
      <c r="C85" s="76" t="s">
        <v>254</v>
      </c>
    </row>
    <row r="86" spans="1:3" ht="75" x14ac:dyDescent="0.25">
      <c r="A86" s="71" t="s">
        <v>19</v>
      </c>
      <c r="B86" s="71">
        <v>3</v>
      </c>
      <c r="C86" s="72" t="s">
        <v>255</v>
      </c>
    </row>
    <row r="87" spans="1:3" ht="30" x14ac:dyDescent="0.25">
      <c r="A87" s="69" t="s">
        <v>20</v>
      </c>
      <c r="B87" s="69">
        <v>0</v>
      </c>
      <c r="C87" s="70" t="s">
        <v>259</v>
      </c>
    </row>
    <row r="88" spans="1:3" ht="30" x14ac:dyDescent="0.25">
      <c r="A88" s="73" t="s">
        <v>20</v>
      </c>
      <c r="B88" s="73">
        <v>1</v>
      </c>
      <c r="C88" s="74" t="s">
        <v>260</v>
      </c>
    </row>
    <row r="89" spans="1:3" ht="30" x14ac:dyDescent="0.25">
      <c r="A89" s="75" t="s">
        <v>20</v>
      </c>
      <c r="B89" s="75">
        <v>2</v>
      </c>
      <c r="C89" s="76" t="s">
        <v>261</v>
      </c>
    </row>
    <row r="90" spans="1:3" ht="60" x14ac:dyDescent="0.25">
      <c r="A90" s="71" t="s">
        <v>20</v>
      </c>
      <c r="B90" s="71">
        <v>3</v>
      </c>
      <c r="C90" s="72" t="s">
        <v>262</v>
      </c>
    </row>
    <row r="91" spans="1:3" ht="30" x14ac:dyDescent="0.25">
      <c r="A91" s="69" t="s">
        <v>21</v>
      </c>
      <c r="B91" s="69">
        <v>0</v>
      </c>
      <c r="C91" s="70" t="s">
        <v>217</v>
      </c>
    </row>
    <row r="92" spans="1:3" x14ac:dyDescent="0.25">
      <c r="A92" s="73" t="s">
        <v>21</v>
      </c>
      <c r="B92" s="73">
        <v>1</v>
      </c>
      <c r="C92" s="74" t="s">
        <v>218</v>
      </c>
    </row>
    <row r="93" spans="1:3" x14ac:dyDescent="0.25">
      <c r="A93" s="75" t="s">
        <v>21</v>
      </c>
      <c r="B93" s="75">
        <v>2</v>
      </c>
      <c r="C93" s="76" t="s">
        <v>219</v>
      </c>
    </row>
    <row r="94" spans="1:3" ht="30" x14ac:dyDescent="0.25">
      <c r="A94" s="71" t="s">
        <v>21</v>
      </c>
      <c r="B94" s="71">
        <v>3</v>
      </c>
      <c r="C94" s="72" t="s">
        <v>220</v>
      </c>
    </row>
    <row r="95" spans="1:3" ht="30" x14ac:dyDescent="0.25">
      <c r="A95" s="69" t="s">
        <v>94</v>
      </c>
      <c r="B95" s="69">
        <v>0</v>
      </c>
      <c r="C95" s="70" t="s">
        <v>221</v>
      </c>
    </row>
    <row r="96" spans="1:3" ht="30" x14ac:dyDescent="0.25">
      <c r="A96" s="73" t="s">
        <v>94</v>
      </c>
      <c r="B96" s="73">
        <v>1</v>
      </c>
      <c r="C96" s="74" t="s">
        <v>501</v>
      </c>
    </row>
    <row r="97" spans="1:3" ht="30" x14ac:dyDescent="0.25">
      <c r="A97" s="75" t="s">
        <v>94</v>
      </c>
      <c r="B97" s="75">
        <v>2</v>
      </c>
      <c r="C97" s="76" t="s">
        <v>475</v>
      </c>
    </row>
    <row r="98" spans="1:3" ht="75" x14ac:dyDescent="0.25">
      <c r="A98" s="71" t="s">
        <v>94</v>
      </c>
      <c r="B98" s="71">
        <v>3</v>
      </c>
      <c r="C98" s="72" t="s">
        <v>476</v>
      </c>
    </row>
    <row r="99" spans="1:3" ht="60" x14ac:dyDescent="0.25">
      <c r="A99" s="69" t="s">
        <v>95</v>
      </c>
      <c r="B99" s="69">
        <v>0</v>
      </c>
      <c r="C99" s="70" t="s">
        <v>477</v>
      </c>
    </row>
    <row r="100" spans="1:3" ht="60" x14ac:dyDescent="0.25">
      <c r="A100" s="73" t="s">
        <v>95</v>
      </c>
      <c r="B100" s="73">
        <v>1</v>
      </c>
      <c r="C100" s="74" t="s">
        <v>478</v>
      </c>
    </row>
    <row r="101" spans="1:3" ht="60" x14ac:dyDescent="0.25">
      <c r="A101" s="75" t="s">
        <v>95</v>
      </c>
      <c r="B101" s="75">
        <v>2</v>
      </c>
      <c r="C101" s="76" t="s">
        <v>479</v>
      </c>
    </row>
    <row r="102" spans="1:3" ht="45" x14ac:dyDescent="0.25">
      <c r="A102" s="71" t="s">
        <v>95</v>
      </c>
      <c r="B102" s="71">
        <v>3</v>
      </c>
      <c r="C102" s="72" t="s">
        <v>480</v>
      </c>
    </row>
    <row r="103" spans="1:3" ht="45" x14ac:dyDescent="0.25">
      <c r="A103" s="4" t="s">
        <v>96</v>
      </c>
      <c r="B103" s="4" t="s">
        <v>44</v>
      </c>
      <c r="C103" s="77" t="s">
        <v>168</v>
      </c>
    </row>
    <row r="104" spans="1:3" ht="30" x14ac:dyDescent="0.25">
      <c r="A104" s="69" t="s">
        <v>96</v>
      </c>
      <c r="B104" s="69">
        <v>0</v>
      </c>
      <c r="C104" s="70" t="s">
        <v>481</v>
      </c>
    </row>
    <row r="105" spans="1:3" ht="45" x14ac:dyDescent="0.25">
      <c r="A105" s="73" t="s">
        <v>96</v>
      </c>
      <c r="B105" s="73">
        <v>1</v>
      </c>
      <c r="C105" s="74" t="s">
        <v>482</v>
      </c>
    </row>
    <row r="106" spans="1:3" ht="45" x14ac:dyDescent="0.25">
      <c r="A106" s="75" t="s">
        <v>96</v>
      </c>
      <c r="B106" s="75">
        <v>2</v>
      </c>
      <c r="C106" s="76" t="s">
        <v>483</v>
      </c>
    </row>
    <row r="107" spans="1:3" ht="75" x14ac:dyDescent="0.25">
      <c r="A107" s="71" t="s">
        <v>96</v>
      </c>
      <c r="B107" s="71">
        <v>3</v>
      </c>
      <c r="C107" s="72" t="s">
        <v>484</v>
      </c>
    </row>
    <row r="108" spans="1:3" ht="30" x14ac:dyDescent="0.25">
      <c r="A108" s="69" t="s">
        <v>97</v>
      </c>
      <c r="B108" s="69">
        <v>0</v>
      </c>
      <c r="C108" s="70" t="s">
        <v>266</v>
      </c>
    </row>
    <row r="109" spans="1:3" ht="30" x14ac:dyDescent="0.25">
      <c r="A109" s="73" t="s">
        <v>97</v>
      </c>
      <c r="B109" s="73">
        <v>1</v>
      </c>
      <c r="C109" s="74" t="s">
        <v>267</v>
      </c>
    </row>
    <row r="110" spans="1:3" ht="30" x14ac:dyDescent="0.25">
      <c r="A110" s="75" t="s">
        <v>97</v>
      </c>
      <c r="B110" s="75">
        <v>2</v>
      </c>
      <c r="C110" s="76" t="s">
        <v>263</v>
      </c>
    </row>
    <row r="111" spans="1:3" ht="30" x14ac:dyDescent="0.25">
      <c r="A111" s="71" t="s">
        <v>97</v>
      </c>
      <c r="B111" s="71">
        <v>3</v>
      </c>
      <c r="C111" s="72" t="s">
        <v>268</v>
      </c>
    </row>
    <row r="112" spans="1:3" ht="60" x14ac:dyDescent="0.25">
      <c r="A112" s="69" t="s">
        <v>98</v>
      </c>
      <c r="B112" s="69">
        <v>0</v>
      </c>
      <c r="C112" s="70" t="s">
        <v>453</v>
      </c>
    </row>
    <row r="113" spans="1:3" ht="45" x14ac:dyDescent="0.25">
      <c r="A113" s="73" t="s">
        <v>98</v>
      </c>
      <c r="B113" s="73">
        <v>1</v>
      </c>
      <c r="C113" s="74" t="s">
        <v>264</v>
      </c>
    </row>
    <row r="114" spans="1:3" ht="45" x14ac:dyDescent="0.25">
      <c r="A114" s="75" t="s">
        <v>98</v>
      </c>
      <c r="B114" s="75">
        <v>2</v>
      </c>
      <c r="C114" s="76" t="s">
        <v>454</v>
      </c>
    </row>
    <row r="115" spans="1:3" ht="45" x14ac:dyDescent="0.25">
      <c r="A115" s="71" t="s">
        <v>98</v>
      </c>
      <c r="B115" s="71">
        <v>3</v>
      </c>
      <c r="C115" s="72" t="s">
        <v>455</v>
      </c>
    </row>
    <row r="116" spans="1:3" ht="45" x14ac:dyDescent="0.25">
      <c r="A116" s="77" t="s">
        <v>99</v>
      </c>
      <c r="B116" s="77" t="s">
        <v>44</v>
      </c>
      <c r="C116" s="77" t="s">
        <v>168</v>
      </c>
    </row>
    <row r="117" spans="1:3" ht="30" x14ac:dyDescent="0.25">
      <c r="A117" s="69" t="s">
        <v>99</v>
      </c>
      <c r="B117" s="69">
        <v>0</v>
      </c>
      <c r="C117" s="70" t="s">
        <v>265</v>
      </c>
    </row>
    <row r="118" spans="1:3" ht="45" x14ac:dyDescent="0.25">
      <c r="A118" s="73" t="s">
        <v>99</v>
      </c>
      <c r="B118" s="73">
        <v>1</v>
      </c>
      <c r="C118" s="74" t="s">
        <v>457</v>
      </c>
    </row>
    <row r="119" spans="1:3" ht="45" x14ac:dyDescent="0.25">
      <c r="A119" s="75" t="s">
        <v>99</v>
      </c>
      <c r="B119" s="75">
        <v>2</v>
      </c>
      <c r="C119" s="76" t="s">
        <v>456</v>
      </c>
    </row>
    <row r="120" spans="1:3" ht="60" x14ac:dyDescent="0.25">
      <c r="A120" s="71" t="s">
        <v>99</v>
      </c>
      <c r="B120" s="71">
        <v>3</v>
      </c>
      <c r="C120" s="72" t="s">
        <v>280</v>
      </c>
    </row>
    <row r="121" spans="1:3" ht="30" x14ac:dyDescent="0.25">
      <c r="A121" s="69" t="s">
        <v>104</v>
      </c>
      <c r="B121" s="69">
        <v>0</v>
      </c>
      <c r="C121" s="70" t="s">
        <v>269</v>
      </c>
    </row>
    <row r="122" spans="1:3" ht="30" x14ac:dyDescent="0.25">
      <c r="A122" s="73" t="s">
        <v>104</v>
      </c>
      <c r="B122" s="73">
        <v>1</v>
      </c>
      <c r="C122" s="74" t="s">
        <v>270</v>
      </c>
    </row>
    <row r="123" spans="1:3" ht="30" x14ac:dyDescent="0.25">
      <c r="A123" s="75" t="s">
        <v>104</v>
      </c>
      <c r="B123" s="75">
        <v>2</v>
      </c>
      <c r="C123" s="76" t="s">
        <v>271</v>
      </c>
    </row>
    <row r="124" spans="1:3" ht="30" x14ac:dyDescent="0.25">
      <c r="A124" s="71" t="s">
        <v>104</v>
      </c>
      <c r="B124" s="71">
        <v>3</v>
      </c>
      <c r="C124" s="72" t="s">
        <v>272</v>
      </c>
    </row>
    <row r="125" spans="1:3" ht="45" x14ac:dyDescent="0.25">
      <c r="A125" s="69" t="s">
        <v>105</v>
      </c>
      <c r="B125" s="69">
        <v>0</v>
      </c>
      <c r="C125" s="70" t="s">
        <v>275</v>
      </c>
    </row>
    <row r="126" spans="1:3" ht="45" x14ac:dyDescent="0.25">
      <c r="A126" s="73" t="s">
        <v>105</v>
      </c>
      <c r="B126" s="73">
        <v>1</v>
      </c>
      <c r="C126" s="74" t="s">
        <v>273</v>
      </c>
    </row>
    <row r="127" spans="1:3" ht="45" x14ac:dyDescent="0.25">
      <c r="A127" s="75" t="s">
        <v>105</v>
      </c>
      <c r="B127" s="75">
        <v>2</v>
      </c>
      <c r="C127" s="76" t="s">
        <v>458</v>
      </c>
    </row>
    <row r="128" spans="1:3" ht="45" x14ac:dyDescent="0.25">
      <c r="A128" s="71" t="s">
        <v>105</v>
      </c>
      <c r="B128" s="71">
        <v>3</v>
      </c>
      <c r="C128" s="72" t="s">
        <v>274</v>
      </c>
    </row>
    <row r="129" spans="1:3" ht="45" x14ac:dyDescent="0.25">
      <c r="A129" s="77" t="s">
        <v>106</v>
      </c>
      <c r="B129" s="77" t="s">
        <v>44</v>
      </c>
      <c r="C129" s="77" t="s">
        <v>168</v>
      </c>
    </row>
    <row r="130" spans="1:3" ht="30" x14ac:dyDescent="0.25">
      <c r="A130" s="69" t="s">
        <v>106</v>
      </c>
      <c r="B130" s="69">
        <v>0</v>
      </c>
      <c r="C130" s="70" t="s">
        <v>276</v>
      </c>
    </row>
    <row r="131" spans="1:3" ht="45" x14ac:dyDescent="0.25">
      <c r="A131" s="73" t="s">
        <v>106</v>
      </c>
      <c r="B131" s="73">
        <v>1</v>
      </c>
      <c r="C131" s="74" t="s">
        <v>277</v>
      </c>
    </row>
    <row r="132" spans="1:3" ht="30" x14ac:dyDescent="0.25">
      <c r="A132" s="75" t="s">
        <v>106</v>
      </c>
      <c r="B132" s="75">
        <v>2</v>
      </c>
      <c r="C132" s="76" t="s">
        <v>278</v>
      </c>
    </row>
    <row r="133" spans="1:3" ht="60" x14ac:dyDescent="0.25">
      <c r="A133" s="71" t="s">
        <v>106</v>
      </c>
      <c r="B133" s="71">
        <v>3</v>
      </c>
      <c r="C133" s="72" t="s">
        <v>279</v>
      </c>
    </row>
    <row r="134" spans="1:3" ht="30" x14ac:dyDescent="0.25">
      <c r="A134" s="69" t="s">
        <v>25</v>
      </c>
      <c r="B134" s="69">
        <v>0</v>
      </c>
      <c r="C134" s="70" t="s">
        <v>283</v>
      </c>
    </row>
    <row r="135" spans="1:3" ht="45" x14ac:dyDescent="0.25">
      <c r="A135" s="73" t="s">
        <v>25</v>
      </c>
      <c r="B135" s="73">
        <v>1</v>
      </c>
      <c r="C135" s="74" t="s">
        <v>459</v>
      </c>
    </row>
    <row r="136" spans="1:3" ht="45" x14ac:dyDescent="0.25">
      <c r="A136" s="75" t="s">
        <v>25</v>
      </c>
      <c r="B136" s="75">
        <v>2</v>
      </c>
      <c r="C136" s="76" t="s">
        <v>282</v>
      </c>
    </row>
    <row r="137" spans="1:3" ht="150" x14ac:dyDescent="0.25">
      <c r="A137" s="71" t="s">
        <v>25</v>
      </c>
      <c r="B137" s="71">
        <v>3</v>
      </c>
      <c r="C137" s="72" t="s">
        <v>281</v>
      </c>
    </row>
    <row r="138" spans="1:3" x14ac:dyDescent="0.25">
      <c r="A138" s="77" t="s">
        <v>26</v>
      </c>
      <c r="B138" s="77" t="s">
        <v>44</v>
      </c>
      <c r="C138" s="77" t="s">
        <v>536</v>
      </c>
    </row>
    <row r="139" spans="1:3" x14ac:dyDescent="0.25">
      <c r="A139" s="69" t="s">
        <v>26</v>
      </c>
      <c r="B139" s="69">
        <v>0</v>
      </c>
      <c r="C139" s="70" t="s">
        <v>311</v>
      </c>
    </row>
    <row r="140" spans="1:3" ht="30" x14ac:dyDescent="0.25">
      <c r="A140" s="73" t="s">
        <v>26</v>
      </c>
      <c r="B140" s="73">
        <v>1</v>
      </c>
      <c r="C140" s="74" t="s">
        <v>310</v>
      </c>
    </row>
    <row r="141" spans="1:3" ht="60" x14ac:dyDescent="0.25">
      <c r="A141" s="75" t="s">
        <v>26</v>
      </c>
      <c r="B141" s="75">
        <v>2</v>
      </c>
      <c r="C141" s="76" t="s">
        <v>488</v>
      </c>
    </row>
    <row r="142" spans="1:3" ht="60" x14ac:dyDescent="0.25">
      <c r="A142" s="71" t="s">
        <v>26</v>
      </c>
      <c r="B142" s="71">
        <v>3</v>
      </c>
      <c r="C142" s="72" t="s">
        <v>309</v>
      </c>
    </row>
    <row r="143" spans="1:3" ht="45" x14ac:dyDescent="0.25">
      <c r="A143" s="4" t="s">
        <v>27</v>
      </c>
      <c r="B143" s="4" t="s">
        <v>44</v>
      </c>
      <c r="C143" s="77" t="s">
        <v>168</v>
      </c>
    </row>
    <row r="144" spans="1:3" ht="60" x14ac:dyDescent="0.25">
      <c r="A144" s="69" t="s">
        <v>27</v>
      </c>
      <c r="B144" s="69">
        <v>0</v>
      </c>
      <c r="C144" s="70" t="s">
        <v>312</v>
      </c>
    </row>
    <row r="145" spans="1:3" ht="60" x14ac:dyDescent="0.25">
      <c r="A145" s="73" t="s">
        <v>27</v>
      </c>
      <c r="B145" s="73">
        <v>1</v>
      </c>
      <c r="C145" s="74" t="s">
        <v>313</v>
      </c>
    </row>
    <row r="146" spans="1:3" ht="60" x14ac:dyDescent="0.25">
      <c r="A146" s="75" t="s">
        <v>27</v>
      </c>
      <c r="B146" s="75">
        <v>2</v>
      </c>
      <c r="C146" s="76" t="s">
        <v>314</v>
      </c>
    </row>
    <row r="147" spans="1:3" ht="90" x14ac:dyDescent="0.25">
      <c r="A147" s="71" t="s">
        <v>27</v>
      </c>
      <c r="B147" s="71">
        <v>3</v>
      </c>
      <c r="C147" s="72" t="s">
        <v>315</v>
      </c>
    </row>
    <row r="148" spans="1:3" ht="30" x14ac:dyDescent="0.25">
      <c r="A148" s="77" t="s">
        <v>28</v>
      </c>
      <c r="B148" s="77" t="s">
        <v>44</v>
      </c>
      <c r="C148" s="77" t="s">
        <v>537</v>
      </c>
    </row>
    <row r="149" spans="1:3" x14ac:dyDescent="0.25">
      <c r="A149" s="69" t="s">
        <v>28</v>
      </c>
      <c r="B149" s="69">
        <v>0</v>
      </c>
      <c r="C149" s="70" t="s">
        <v>490</v>
      </c>
    </row>
    <row r="150" spans="1:3" x14ac:dyDescent="0.25">
      <c r="A150" s="73" t="s">
        <v>28</v>
      </c>
      <c r="B150" s="73">
        <v>1</v>
      </c>
      <c r="C150" s="74" t="s">
        <v>491</v>
      </c>
    </row>
    <row r="151" spans="1:3" x14ac:dyDescent="0.25">
      <c r="A151" s="75" t="s">
        <v>28</v>
      </c>
      <c r="B151" s="75">
        <v>2</v>
      </c>
      <c r="C151" s="76" t="s">
        <v>492</v>
      </c>
    </row>
    <row r="152" spans="1:3" x14ac:dyDescent="0.25">
      <c r="A152" s="71" t="s">
        <v>28</v>
      </c>
      <c r="B152" s="71">
        <v>3</v>
      </c>
      <c r="C152" s="72" t="s">
        <v>493</v>
      </c>
    </row>
    <row r="153" spans="1:3" x14ac:dyDescent="0.25">
      <c r="A153" s="69" t="s">
        <v>29</v>
      </c>
      <c r="B153" s="69">
        <v>0</v>
      </c>
      <c r="C153" s="70" t="s">
        <v>357</v>
      </c>
    </row>
    <row r="154" spans="1:3" ht="30" x14ac:dyDescent="0.25">
      <c r="A154" s="73" t="s">
        <v>29</v>
      </c>
      <c r="B154" s="73">
        <v>1</v>
      </c>
      <c r="C154" s="74" t="s">
        <v>356</v>
      </c>
    </row>
    <row r="155" spans="1:3" x14ac:dyDescent="0.25">
      <c r="A155" s="75" t="s">
        <v>29</v>
      </c>
      <c r="B155" s="75">
        <v>2</v>
      </c>
      <c r="C155" s="76" t="s">
        <v>355</v>
      </c>
    </row>
    <row r="156" spans="1:3" ht="90" x14ac:dyDescent="0.25">
      <c r="A156" s="71" t="s">
        <v>29</v>
      </c>
      <c r="B156" s="71">
        <v>3</v>
      </c>
      <c r="C156" s="72" t="s">
        <v>544</v>
      </c>
    </row>
    <row r="157" spans="1:3" ht="30.75" x14ac:dyDescent="0.25">
      <c r="A157" s="69" t="s">
        <v>30</v>
      </c>
      <c r="B157" s="69">
        <v>0</v>
      </c>
      <c r="C157" s="70" t="s">
        <v>358</v>
      </c>
    </row>
    <row r="158" spans="1:3" ht="30" x14ac:dyDescent="0.25">
      <c r="A158" s="73" t="s">
        <v>30</v>
      </c>
      <c r="B158" s="73">
        <v>1</v>
      </c>
      <c r="C158" s="74" t="s">
        <v>359</v>
      </c>
    </row>
    <row r="159" spans="1:3" ht="30" x14ac:dyDescent="0.25">
      <c r="A159" s="75" t="s">
        <v>30</v>
      </c>
      <c r="B159" s="75">
        <v>2</v>
      </c>
      <c r="C159" s="76" t="s">
        <v>360</v>
      </c>
    </row>
    <row r="160" spans="1:3" ht="90" x14ac:dyDescent="0.25">
      <c r="A160" s="71" t="s">
        <v>30</v>
      </c>
      <c r="B160" s="71">
        <v>3</v>
      </c>
      <c r="C160" s="72" t="s">
        <v>485</v>
      </c>
    </row>
    <row r="161" spans="1:3" ht="30" x14ac:dyDescent="0.25">
      <c r="A161" s="77" t="s">
        <v>31</v>
      </c>
      <c r="B161" s="77" t="s">
        <v>44</v>
      </c>
      <c r="C161" s="77" t="s">
        <v>361</v>
      </c>
    </row>
    <row r="162" spans="1:3" ht="30" x14ac:dyDescent="0.25">
      <c r="A162" s="69" t="s">
        <v>31</v>
      </c>
      <c r="B162" s="69">
        <v>0</v>
      </c>
      <c r="C162" s="70" t="s">
        <v>362</v>
      </c>
    </row>
    <row r="163" spans="1:3" ht="30" x14ac:dyDescent="0.25">
      <c r="A163" s="73" t="s">
        <v>31</v>
      </c>
      <c r="B163" s="73">
        <v>1</v>
      </c>
      <c r="C163" s="74" t="s">
        <v>363</v>
      </c>
    </row>
    <row r="164" spans="1:3" ht="30" x14ac:dyDescent="0.25">
      <c r="A164" s="75" t="s">
        <v>31</v>
      </c>
      <c r="B164" s="75">
        <v>2</v>
      </c>
      <c r="C164" s="76" t="s">
        <v>364</v>
      </c>
    </row>
    <row r="165" spans="1:3" ht="90" x14ac:dyDescent="0.25">
      <c r="A165" s="71" t="s">
        <v>31</v>
      </c>
      <c r="B165" s="71">
        <v>3</v>
      </c>
      <c r="C165" s="72" t="s">
        <v>486</v>
      </c>
    </row>
    <row r="166" spans="1:3" ht="30" x14ac:dyDescent="0.25">
      <c r="A166" s="69" t="s">
        <v>32</v>
      </c>
      <c r="B166" s="69">
        <v>0</v>
      </c>
      <c r="C166" s="70" t="s">
        <v>497</v>
      </c>
    </row>
    <row r="167" spans="1:3" ht="30" x14ac:dyDescent="0.25">
      <c r="A167" s="73" t="s">
        <v>32</v>
      </c>
      <c r="B167" s="73">
        <v>1</v>
      </c>
      <c r="C167" s="74" t="s">
        <v>498</v>
      </c>
    </row>
    <row r="168" spans="1:3" ht="30" x14ac:dyDescent="0.25">
      <c r="A168" s="75" t="s">
        <v>32</v>
      </c>
      <c r="B168" s="75">
        <v>2</v>
      </c>
      <c r="C168" s="76" t="s">
        <v>499</v>
      </c>
    </row>
    <row r="169" spans="1:3" ht="120" x14ac:dyDescent="0.25">
      <c r="A169" s="71" t="s">
        <v>32</v>
      </c>
      <c r="B169" s="71">
        <v>3</v>
      </c>
      <c r="C169" s="72" t="s">
        <v>500</v>
      </c>
    </row>
    <row r="170" spans="1:3" x14ac:dyDescent="0.25">
      <c r="A170" s="69" t="s">
        <v>33</v>
      </c>
      <c r="B170" s="69">
        <v>0</v>
      </c>
      <c r="C170" s="70" t="s">
        <v>365</v>
      </c>
    </row>
    <row r="171" spans="1:3" ht="30" x14ac:dyDescent="0.25">
      <c r="A171" s="73" t="s">
        <v>33</v>
      </c>
      <c r="B171" s="73">
        <v>1</v>
      </c>
      <c r="C171" s="74" t="s">
        <v>366</v>
      </c>
    </row>
    <row r="172" spans="1:3" ht="30" x14ac:dyDescent="0.25">
      <c r="A172" s="75" t="s">
        <v>33</v>
      </c>
      <c r="B172" s="75">
        <v>2</v>
      </c>
      <c r="C172" s="76" t="s">
        <v>367</v>
      </c>
    </row>
    <row r="173" spans="1:3" ht="75" x14ac:dyDescent="0.25">
      <c r="A173" s="71" t="s">
        <v>33</v>
      </c>
      <c r="B173" s="71">
        <v>3</v>
      </c>
      <c r="C173" s="72" t="s">
        <v>538</v>
      </c>
    </row>
    <row r="174" spans="1:3" ht="30" x14ac:dyDescent="0.25">
      <c r="A174" s="69" t="s">
        <v>34</v>
      </c>
      <c r="B174" s="69">
        <v>0</v>
      </c>
      <c r="C174" s="70" t="s">
        <v>368</v>
      </c>
    </row>
    <row r="175" spans="1:3" ht="30" x14ac:dyDescent="0.25">
      <c r="A175" s="73" t="s">
        <v>34</v>
      </c>
      <c r="B175" s="73">
        <v>1</v>
      </c>
      <c r="C175" s="74" t="s">
        <v>369</v>
      </c>
    </row>
    <row r="176" spans="1:3" ht="30" x14ac:dyDescent="0.25">
      <c r="A176" s="75" t="s">
        <v>34</v>
      </c>
      <c r="B176" s="75">
        <v>2</v>
      </c>
      <c r="C176" s="76" t="s">
        <v>370</v>
      </c>
    </row>
    <row r="177" spans="1:3" ht="150" x14ac:dyDescent="0.25">
      <c r="A177" s="71" t="s">
        <v>34</v>
      </c>
      <c r="B177" s="71">
        <v>3</v>
      </c>
      <c r="C177" s="72" t="s">
        <v>371</v>
      </c>
    </row>
    <row r="178" spans="1:3" ht="45" x14ac:dyDescent="0.25">
      <c r="A178" s="69" t="s">
        <v>35</v>
      </c>
      <c r="B178" s="69">
        <v>0</v>
      </c>
      <c r="C178" s="70" t="s">
        <v>375</v>
      </c>
    </row>
    <row r="179" spans="1:3" ht="45" x14ac:dyDescent="0.25">
      <c r="A179" s="73" t="s">
        <v>35</v>
      </c>
      <c r="B179" s="73">
        <v>1</v>
      </c>
      <c r="C179" s="74" t="s">
        <v>374</v>
      </c>
    </row>
    <row r="180" spans="1:3" ht="45" x14ac:dyDescent="0.25">
      <c r="A180" s="75" t="s">
        <v>35</v>
      </c>
      <c r="B180" s="75">
        <v>2</v>
      </c>
      <c r="C180" s="76" t="s">
        <v>373</v>
      </c>
    </row>
    <row r="181" spans="1:3" ht="195" x14ac:dyDescent="0.25">
      <c r="A181" s="71" t="s">
        <v>35</v>
      </c>
      <c r="B181" s="71">
        <v>3</v>
      </c>
      <c r="C181" s="72" t="s">
        <v>372</v>
      </c>
    </row>
    <row r="182" spans="1:3" ht="30" x14ac:dyDescent="0.25">
      <c r="A182" s="69" t="s">
        <v>36</v>
      </c>
      <c r="B182" s="69">
        <v>0</v>
      </c>
      <c r="C182" s="70" t="s">
        <v>509</v>
      </c>
    </row>
    <row r="183" spans="1:3" ht="30" x14ac:dyDescent="0.25">
      <c r="A183" s="73" t="s">
        <v>36</v>
      </c>
      <c r="B183" s="73">
        <v>1</v>
      </c>
      <c r="C183" s="74" t="s">
        <v>510</v>
      </c>
    </row>
    <row r="184" spans="1:3" ht="30" x14ac:dyDescent="0.25">
      <c r="A184" s="75" t="s">
        <v>36</v>
      </c>
      <c r="B184" s="75">
        <v>2</v>
      </c>
      <c r="C184" s="76" t="s">
        <v>511</v>
      </c>
    </row>
    <row r="185" spans="1:3" ht="105" x14ac:dyDescent="0.25">
      <c r="A185" s="71" t="s">
        <v>36</v>
      </c>
      <c r="B185" s="71">
        <v>3</v>
      </c>
      <c r="C185" s="72" t="s">
        <v>512</v>
      </c>
    </row>
    <row r="186" spans="1:3" x14ac:dyDescent="0.25">
      <c r="A186" s="77" t="s">
        <v>37</v>
      </c>
      <c r="B186" s="77" t="s">
        <v>44</v>
      </c>
      <c r="C186" s="77" t="s">
        <v>506</v>
      </c>
    </row>
    <row r="187" spans="1:3" ht="30" x14ac:dyDescent="0.25">
      <c r="A187" s="69" t="s">
        <v>37</v>
      </c>
      <c r="B187" s="69">
        <v>0</v>
      </c>
      <c r="C187" s="70" t="s">
        <v>376</v>
      </c>
    </row>
    <row r="188" spans="1:3" ht="30" x14ac:dyDescent="0.25">
      <c r="A188" s="73" t="s">
        <v>37</v>
      </c>
      <c r="B188" s="73">
        <v>1</v>
      </c>
      <c r="C188" s="74" t="s">
        <v>507</v>
      </c>
    </row>
    <row r="189" spans="1:3" ht="45" x14ac:dyDescent="0.25">
      <c r="A189" s="75" t="s">
        <v>37</v>
      </c>
      <c r="B189" s="75">
        <v>2</v>
      </c>
      <c r="C189" s="76" t="s">
        <v>377</v>
      </c>
    </row>
    <row r="190" spans="1:3" ht="105" x14ac:dyDescent="0.25">
      <c r="A190" s="71" t="s">
        <v>37</v>
      </c>
      <c r="B190" s="71">
        <v>3</v>
      </c>
      <c r="C190" s="72" t="s">
        <v>487</v>
      </c>
    </row>
    <row r="191" spans="1:3" ht="45" x14ac:dyDescent="0.25">
      <c r="A191" s="77" t="s">
        <v>38</v>
      </c>
      <c r="B191" s="77" t="s">
        <v>44</v>
      </c>
      <c r="C191" s="77" t="s">
        <v>168</v>
      </c>
    </row>
    <row r="192" spans="1:3" ht="30" x14ac:dyDescent="0.25">
      <c r="A192" s="69" t="s">
        <v>38</v>
      </c>
      <c r="B192" s="69">
        <v>0</v>
      </c>
      <c r="C192" s="70" t="s">
        <v>382</v>
      </c>
    </row>
    <row r="193" spans="1:3" ht="45" x14ac:dyDescent="0.25">
      <c r="A193" s="73" t="s">
        <v>38</v>
      </c>
      <c r="B193" s="73">
        <v>1</v>
      </c>
      <c r="C193" s="74" t="s">
        <v>381</v>
      </c>
    </row>
    <row r="194" spans="1:3" ht="45" x14ac:dyDescent="0.25">
      <c r="A194" s="75" t="s">
        <v>38</v>
      </c>
      <c r="B194" s="75">
        <v>2</v>
      </c>
      <c r="C194" s="76" t="s">
        <v>380</v>
      </c>
    </row>
    <row r="195" spans="1:3" ht="75" x14ac:dyDescent="0.25">
      <c r="A195" s="71" t="s">
        <v>38</v>
      </c>
      <c r="B195" s="71">
        <v>3</v>
      </c>
      <c r="C195" s="72" t="s">
        <v>379</v>
      </c>
    </row>
    <row r="196" spans="1:3" ht="45" x14ac:dyDescent="0.25">
      <c r="A196" s="69" t="s">
        <v>39</v>
      </c>
      <c r="B196" s="69">
        <v>0</v>
      </c>
      <c r="C196" s="70" t="s">
        <v>540</v>
      </c>
    </row>
    <row r="197" spans="1:3" ht="45" x14ac:dyDescent="0.25">
      <c r="A197" s="73" t="s">
        <v>39</v>
      </c>
      <c r="B197" s="73">
        <v>1</v>
      </c>
      <c r="C197" s="74" t="s">
        <v>541</v>
      </c>
    </row>
    <row r="198" spans="1:3" ht="45" x14ac:dyDescent="0.25">
      <c r="A198" s="75" t="s">
        <v>39</v>
      </c>
      <c r="B198" s="75">
        <v>2</v>
      </c>
      <c r="C198" s="76" t="s">
        <v>542</v>
      </c>
    </row>
    <row r="199" spans="1:3" ht="60" x14ac:dyDescent="0.25">
      <c r="A199" s="71" t="s">
        <v>39</v>
      </c>
      <c r="B199" s="71">
        <v>3</v>
      </c>
      <c r="C199" s="72" t="s">
        <v>543</v>
      </c>
    </row>
    <row r="200" spans="1:3" ht="60" x14ac:dyDescent="0.25">
      <c r="A200" s="69" t="s">
        <v>513</v>
      </c>
      <c r="B200" s="69">
        <v>0</v>
      </c>
      <c r="C200" s="70" t="s">
        <v>386</v>
      </c>
    </row>
    <row r="201" spans="1:3" ht="60" x14ac:dyDescent="0.25">
      <c r="A201" s="73" t="s">
        <v>513</v>
      </c>
      <c r="B201" s="73">
        <v>1</v>
      </c>
      <c r="C201" s="74" t="s">
        <v>387</v>
      </c>
    </row>
    <row r="202" spans="1:3" ht="75" x14ac:dyDescent="0.25">
      <c r="A202" s="75" t="s">
        <v>513</v>
      </c>
      <c r="B202" s="75">
        <v>2</v>
      </c>
      <c r="C202" s="76" t="s">
        <v>388</v>
      </c>
    </row>
    <row r="203" spans="1:3" ht="60" x14ac:dyDescent="0.25">
      <c r="A203" s="71" t="s">
        <v>513</v>
      </c>
      <c r="B203" s="71">
        <v>3</v>
      </c>
      <c r="C203" s="72" t="s">
        <v>389</v>
      </c>
    </row>
    <row r="204" spans="1:3" ht="30" x14ac:dyDescent="0.25">
      <c r="A204" s="69" t="s">
        <v>514</v>
      </c>
      <c r="B204" s="69">
        <v>0</v>
      </c>
      <c r="C204" s="70" t="s">
        <v>383</v>
      </c>
    </row>
    <row r="205" spans="1:3" ht="30" x14ac:dyDescent="0.25">
      <c r="A205" s="73" t="s">
        <v>514</v>
      </c>
      <c r="B205" s="73">
        <v>1</v>
      </c>
      <c r="C205" s="74" t="s">
        <v>384</v>
      </c>
    </row>
    <row r="206" spans="1:3" ht="30" x14ac:dyDescent="0.25">
      <c r="A206" s="75" t="s">
        <v>514</v>
      </c>
      <c r="B206" s="75">
        <v>2</v>
      </c>
      <c r="C206" s="76" t="s">
        <v>385</v>
      </c>
    </row>
    <row r="207" spans="1:3" x14ac:dyDescent="0.25">
      <c r="A207" s="71" t="s">
        <v>514</v>
      </c>
      <c r="B207" s="71">
        <v>3</v>
      </c>
      <c r="C207" s="72" t="s">
        <v>461</v>
      </c>
    </row>
    <row r="208" spans="1:3" ht="30" x14ac:dyDescent="0.25">
      <c r="A208" s="69" t="s">
        <v>515</v>
      </c>
      <c r="B208" s="69">
        <v>0</v>
      </c>
      <c r="C208" s="70" t="s">
        <v>462</v>
      </c>
    </row>
    <row r="209" spans="1:4" ht="30" x14ac:dyDescent="0.25">
      <c r="A209" s="73" t="s">
        <v>515</v>
      </c>
      <c r="B209" s="73">
        <v>1</v>
      </c>
      <c r="C209" s="74" t="s">
        <v>463</v>
      </c>
    </row>
    <row r="210" spans="1:4" ht="30" x14ac:dyDescent="0.25">
      <c r="A210" s="75" t="s">
        <v>515</v>
      </c>
      <c r="B210" s="75">
        <v>2</v>
      </c>
      <c r="C210" s="76" t="s">
        <v>464</v>
      </c>
    </row>
    <row r="211" spans="1:4" ht="30" x14ac:dyDescent="0.25">
      <c r="A211" s="71" t="s">
        <v>515</v>
      </c>
      <c r="B211" s="71">
        <v>3</v>
      </c>
      <c r="C211" s="72" t="s">
        <v>465</v>
      </c>
    </row>
    <row r="212" spans="1:4" ht="30" x14ac:dyDescent="0.25">
      <c r="A212" s="69" t="s">
        <v>41</v>
      </c>
      <c r="B212" s="69">
        <v>0</v>
      </c>
      <c r="C212" s="70" t="s">
        <v>320</v>
      </c>
    </row>
    <row r="213" spans="1:4" ht="45" x14ac:dyDescent="0.25">
      <c r="A213" s="73" t="s">
        <v>41</v>
      </c>
      <c r="B213" s="73">
        <v>1</v>
      </c>
      <c r="C213" s="74" t="s">
        <v>322</v>
      </c>
    </row>
    <row r="214" spans="1:4" ht="45" x14ac:dyDescent="0.25">
      <c r="A214" s="75" t="s">
        <v>41</v>
      </c>
      <c r="B214" s="75">
        <v>2</v>
      </c>
      <c r="C214" s="76" t="s">
        <v>321</v>
      </c>
    </row>
    <row r="215" spans="1:4" ht="75" x14ac:dyDescent="0.25">
      <c r="A215" s="71" t="s">
        <v>41</v>
      </c>
      <c r="B215" s="71">
        <v>3</v>
      </c>
      <c r="C215" s="72" t="s">
        <v>466</v>
      </c>
    </row>
    <row r="216" spans="1:4" x14ac:dyDescent="0.25">
      <c r="A216" s="77" t="s">
        <v>516</v>
      </c>
      <c r="B216" s="77" t="s">
        <v>44</v>
      </c>
      <c r="C216" s="77" t="s">
        <v>467</v>
      </c>
    </row>
    <row r="217" spans="1:4" ht="30" x14ac:dyDescent="0.25">
      <c r="A217" s="69" t="s">
        <v>516</v>
      </c>
      <c r="B217" s="69">
        <v>0</v>
      </c>
      <c r="C217" s="70" t="s">
        <v>316</v>
      </c>
    </row>
    <row r="218" spans="1:4" ht="30" x14ac:dyDescent="0.25">
      <c r="A218" s="73" t="s">
        <v>516</v>
      </c>
      <c r="B218" s="73">
        <v>1</v>
      </c>
      <c r="C218" s="74" t="s">
        <v>317</v>
      </c>
    </row>
    <row r="219" spans="1:4" ht="30" x14ac:dyDescent="0.25">
      <c r="A219" s="75" t="s">
        <v>516</v>
      </c>
      <c r="B219" s="75">
        <v>2</v>
      </c>
      <c r="C219" s="76" t="s">
        <v>318</v>
      </c>
    </row>
    <row r="220" spans="1:4" ht="30" x14ac:dyDescent="0.25">
      <c r="A220" s="71" t="s">
        <v>516</v>
      </c>
      <c r="B220" s="71">
        <v>3</v>
      </c>
      <c r="C220" s="72" t="s">
        <v>319</v>
      </c>
    </row>
    <row r="221" spans="1:4" x14ac:dyDescent="0.25">
      <c r="A221" s="77" t="s">
        <v>42</v>
      </c>
      <c r="B221" s="77" t="s">
        <v>44</v>
      </c>
      <c r="C221" s="77" t="s">
        <v>502</v>
      </c>
    </row>
    <row r="222" spans="1:4" ht="43.15" customHeight="1" x14ac:dyDescent="0.25">
      <c r="A222" s="69" t="s">
        <v>42</v>
      </c>
      <c r="B222" s="69">
        <v>0</v>
      </c>
      <c r="C222" s="70" t="s">
        <v>495</v>
      </c>
      <c r="D222" s="136"/>
    </row>
    <row r="223" spans="1:4" ht="55.15" customHeight="1" x14ac:dyDescent="0.25">
      <c r="A223" s="73" t="s">
        <v>42</v>
      </c>
      <c r="B223" s="73">
        <v>1</v>
      </c>
      <c r="C223" s="74" t="s">
        <v>504</v>
      </c>
    </row>
    <row r="224" spans="1:4" ht="75" x14ac:dyDescent="0.25">
      <c r="A224" s="75" t="s">
        <v>42</v>
      </c>
      <c r="B224" s="75">
        <v>2</v>
      </c>
      <c r="C224" s="76" t="s">
        <v>503</v>
      </c>
    </row>
    <row r="225" spans="1:3" ht="45" x14ac:dyDescent="0.25">
      <c r="A225" s="71" t="s">
        <v>42</v>
      </c>
      <c r="B225" s="71">
        <v>3</v>
      </c>
      <c r="C225" s="72" t="s">
        <v>494</v>
      </c>
    </row>
  </sheetData>
  <autoFilter ref="A1:C132"/>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workbookViewId="0">
      <selection activeCell="B2" sqref="B2:B6"/>
    </sheetView>
  </sheetViews>
  <sheetFormatPr baseColWidth="10" defaultColWidth="11.5703125" defaultRowHeight="15" x14ac:dyDescent="0.25"/>
  <cols>
    <col min="1" max="1" width="26.28515625" customWidth="1"/>
    <col min="3" max="3" width="11.5703125" style="58"/>
  </cols>
  <sheetData>
    <row r="2" spans="1:3" ht="18.75" x14ac:dyDescent="0.25">
      <c r="A2" s="1" t="s">
        <v>4</v>
      </c>
      <c r="B2" s="2">
        <v>0</v>
      </c>
      <c r="C2" s="2"/>
    </row>
    <row r="3" spans="1:3" ht="18.75" x14ac:dyDescent="0.25">
      <c r="A3" s="1" t="s">
        <v>8</v>
      </c>
      <c r="B3" s="2">
        <v>1</v>
      </c>
      <c r="C3" s="2"/>
    </row>
    <row r="4" spans="1:3" ht="18.75" x14ac:dyDescent="0.25">
      <c r="A4" s="1" t="s">
        <v>2</v>
      </c>
      <c r="B4" s="2">
        <v>2</v>
      </c>
      <c r="C4" s="2"/>
    </row>
    <row r="5" spans="1:3" ht="18.75" x14ac:dyDescent="0.25">
      <c r="A5" s="1" t="s">
        <v>1</v>
      </c>
      <c r="B5" s="2">
        <v>3</v>
      </c>
      <c r="C5" s="2"/>
    </row>
    <row r="6" spans="1:3" ht="18.75" x14ac:dyDescent="0.25">
      <c r="A6" s="1" t="s">
        <v>10</v>
      </c>
      <c r="B6" s="2" t="s">
        <v>44</v>
      </c>
      <c r="C6" s="2"/>
    </row>
    <row r="7" spans="1:3" ht="18.75" x14ac:dyDescent="0.25">
      <c r="A7" s="1" t="s">
        <v>9</v>
      </c>
    </row>
    <row r="8" spans="1:3" ht="18.75" x14ac:dyDescent="0.25">
      <c r="A8" s="1" t="s">
        <v>7</v>
      </c>
    </row>
    <row r="9" spans="1:3" ht="18.75" x14ac:dyDescent="0.25">
      <c r="A9" s="1" t="s">
        <v>3</v>
      </c>
    </row>
  </sheetData>
  <sortState ref="A2:A27">
    <sortCondition ref="A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F50380F26F9C4AB4316B881F1E0074" ma:contentTypeVersion="14" ma:contentTypeDescription="Create a new document." ma:contentTypeScope="" ma:versionID="1f9c74dc5136e822562d6494b5583be0">
  <xsd:schema xmlns:xsd="http://www.w3.org/2001/XMLSchema" xmlns:xs="http://www.w3.org/2001/XMLSchema" xmlns:p="http://schemas.microsoft.com/office/2006/metadata/properties" xmlns:ns3="a1c7653d-d0a9-4a9e-8039-9f6c7086724e" xmlns:ns4="5a23a45f-f767-4528-886f-1c9bae1748ed" targetNamespace="http://schemas.microsoft.com/office/2006/metadata/properties" ma:root="true" ma:fieldsID="5b705139374a8c9cbb1c47ed7d0ec064" ns3:_="" ns4:_="">
    <xsd:import namespace="a1c7653d-d0a9-4a9e-8039-9f6c7086724e"/>
    <xsd:import namespace="5a23a45f-f767-4528-886f-1c9bae1748e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7653d-d0a9-4a9e-8039-9f6c708672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23a45f-f767-4528-886f-1c9bae1748e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78B7B0-8F74-45BA-8EDA-457F86D94548}">
  <ds:schemaRefs>
    <ds:schemaRef ds:uri="a1c7653d-d0a9-4a9e-8039-9f6c7086724e"/>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documentManagement/types"/>
    <ds:schemaRef ds:uri="5a23a45f-f767-4528-886f-1c9bae1748ed"/>
    <ds:schemaRef ds:uri="http://www.w3.org/XML/1998/namespace"/>
    <ds:schemaRef ds:uri="http://purl.org/dc/dcmitype/"/>
  </ds:schemaRefs>
</ds:datastoreItem>
</file>

<file path=customXml/itemProps2.xml><?xml version="1.0" encoding="utf-8"?>
<ds:datastoreItem xmlns:ds="http://schemas.openxmlformats.org/officeDocument/2006/customXml" ds:itemID="{085DA8AF-1BD6-486F-897E-F4B8C6AF7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c7653d-d0a9-4a9e-8039-9f6c7086724e"/>
    <ds:schemaRef ds:uri="5a23a45f-f767-4528-886f-1c9bae174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A33985-BDF4-4EF3-BA08-9961151C90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Calcul scores</vt:lpstr>
      <vt:lpstr>Sortie graphique 1</vt:lpstr>
      <vt:lpstr>Sortie graphique 2</vt:lpstr>
      <vt:lpstr>Menu déroulant</vt:lpstr>
      <vt:lpstr>Liste de critères</vt:lpstr>
      <vt:lpstr>'Calcul scores'!_Toc75427791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2022-10-20T08:57:06Z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0x010100BCF50380F26F9C4AB4316B881F1E0074</vt:lpwstr>
  </property>
</Properties>
</file>